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0890" windowHeight="9555"/>
  </bookViews>
  <sheets>
    <sheet name="FLujo de efectivo Sept" sheetId="3" r:id="rId1"/>
    <sheet name="FLujo de efectivo" sheetId="1" r:id="rId2"/>
    <sheet name="Hoja2" sheetId="2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23" i="2" l="1"/>
  <c r="K30" i="2"/>
  <c r="D36" i="3"/>
  <c r="G24" i="2"/>
  <c r="I24" i="2" s="1"/>
  <c r="I47" i="2"/>
  <c r="K20" i="2" l="1"/>
  <c r="E57" i="3"/>
  <c r="E56" i="3" s="1"/>
  <c r="D57" i="3"/>
  <c r="D56" i="3" s="1"/>
  <c r="E52" i="3"/>
  <c r="D52" i="3"/>
  <c r="E51" i="3"/>
  <c r="D51" i="3"/>
  <c r="E44" i="3"/>
  <c r="D44" i="3"/>
  <c r="E40" i="3"/>
  <c r="E48" i="3" s="1"/>
  <c r="D40" i="3"/>
  <c r="E20" i="3"/>
  <c r="D20" i="3"/>
  <c r="E8" i="3"/>
  <c r="E37" i="3" s="1"/>
  <c r="D8" i="3"/>
  <c r="E61" i="3" l="1"/>
  <c r="E63" i="3" s="1"/>
  <c r="E66" i="3" s="1"/>
  <c r="D65" i="3" s="1"/>
  <c r="D61" i="3"/>
  <c r="D48" i="3"/>
  <c r="D37" i="3"/>
  <c r="D63" i="3" s="1"/>
  <c r="G38" i="2"/>
  <c r="B20" i="2"/>
  <c r="D66" i="3" l="1"/>
  <c r="B30" i="2"/>
  <c r="B47" i="2"/>
  <c r="D20" i="1" l="1"/>
  <c r="E57" i="1" l="1"/>
  <c r="D57" i="1"/>
  <c r="D8" i="1" l="1"/>
  <c r="B58" i="2"/>
  <c r="B40" i="2"/>
  <c r="C38" i="2"/>
  <c r="C40" i="2" s="1"/>
  <c r="C32" i="2"/>
  <c r="E32" i="2" s="1"/>
  <c r="E28" i="2"/>
  <c r="C14" i="2"/>
  <c r="E14" i="2" s="1"/>
  <c r="B14" i="2"/>
  <c r="F30" i="2" s="1"/>
  <c r="E56" i="1"/>
  <c r="D56" i="1"/>
  <c r="E52" i="1"/>
  <c r="E51" i="1" s="1"/>
  <c r="D52" i="1"/>
  <c r="D51" i="1" s="1"/>
  <c r="E44" i="1"/>
  <c r="D44" i="1"/>
  <c r="E40" i="1"/>
  <c r="D40" i="1"/>
  <c r="E20" i="1"/>
  <c r="E8" i="1"/>
  <c r="E61" i="1" l="1"/>
  <c r="E48" i="1"/>
  <c r="E37" i="1"/>
  <c r="D61" i="1"/>
  <c r="D48" i="1"/>
  <c r="D37" i="1"/>
  <c r="E63" i="1" l="1"/>
  <c r="E66" i="1" s="1"/>
  <c r="D65" i="1" s="1"/>
  <c r="D63" i="1"/>
  <c r="D66" i="1" l="1"/>
</calcChain>
</file>

<file path=xl/sharedStrings.xml><?xml version="1.0" encoding="utf-8"?>
<sst xmlns="http://schemas.openxmlformats.org/spreadsheetml/2006/main" count="170" uniqueCount="95">
  <si>
    <t>Municipio de Guadalajara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</si>
  <si>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</si>
  <si>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</si>
  <si>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</si>
  <si>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</si>
  <si>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</si>
  <si>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</si>
  <si>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</si>
  <si>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</si>
  <si>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</si>
  <si>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</si>
  <si>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</si>
  <si>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</si>
  <si>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</si>
  <si>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</si>
  <si>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</si>
  <si>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</si>
  <si>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</si>
  <si>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</si>
  <si>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</si>
  <si>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</si>
  <si>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</si>
  <si>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</si>
  <si>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</si>
  <si>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</si>
  <si>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</si>
  <si>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</si>
  <si>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</si>
  <si>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</si>
  <si>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</si>
  <si>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</si>
  <si>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</si>
  <si>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</si>
  <si>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</si>
  <si>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</si>
  <si>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</si>
  <si>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</si>
  <si>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</si>
  <si>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</si>
  <si>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</si>
  <si>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</si>
  <si>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</si>
  <si>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</si>
  <si>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</si>
  <si>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</si>
  <si>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</si>
  <si>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</si>
  <si>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Integración de otros orígenes por actividades de operación</t>
  </si>
  <si>
    <t>Orígenes (ingresos, disminución de activos e incrementos de pasivos)</t>
  </si>
  <si>
    <t>Otros ingresos y beneficios varios</t>
  </si>
  <si>
    <t>Incremento en el pasivo circulante (excepto financiamiento)</t>
  </si>
  <si>
    <t>Cuentas por pagar a Corto Plazo</t>
  </si>
  <si>
    <t>pasivos diferidos a corto plazo</t>
  </si>
  <si>
    <t>Fondos y Bienes de Terceros en Administración y/o en Garantía a Corto Plazo</t>
  </si>
  <si>
    <t>Otros Pasivos a Corto Plazo</t>
  </si>
  <si>
    <t>Derechos a recibir efectivo y equivalentes</t>
  </si>
  <si>
    <t>resultado de ejercicios anteriores</t>
  </si>
  <si>
    <t>Integración de otras aplicaciones por actividades de operación</t>
  </si>
  <si>
    <t>Aplicaciones (gastos, incremento de activos y aumento de pasivos)</t>
  </si>
  <si>
    <t>Disminución en activos circulantes</t>
  </si>
  <si>
    <t>Otros gastos, pérdidas extraordinarias (actividadades 5400 y 5500, 5600)</t>
  </si>
  <si>
    <t>cuentas por pagar a corto plazo</t>
  </si>
  <si>
    <t>Documentos por pagar a corto plazo</t>
  </si>
  <si>
    <t>Pasivos Diferidos a Corto plazo</t>
  </si>
  <si>
    <t>Integración de otros orígenes por actividades de inversión</t>
  </si>
  <si>
    <t>Orígenes (disminución de activos no circulantes)</t>
  </si>
  <si>
    <t>Inversiones Financieras a Largo Plazo</t>
  </si>
  <si>
    <t>Integración de otras aplicaciones por actividades de inversión</t>
  </si>
  <si>
    <t>Aplicaciones (incremento de activos no circulantes)</t>
  </si>
  <si>
    <t>Activos diferidos</t>
  </si>
  <si>
    <t>Activos Intangibles</t>
  </si>
  <si>
    <t>Integración de otros orígenes por actividades de financiamiento</t>
  </si>
  <si>
    <t>Orígenes (aumento de pasivos por créditos bancarios)</t>
  </si>
  <si>
    <t>creditos bancarios contratados en 2017</t>
  </si>
  <si>
    <t>aplicacion (Disminicion de pasivos por créditos bancarios)</t>
  </si>
  <si>
    <t>Pago de amortizacion de la deuda publica</t>
  </si>
  <si>
    <t>CP</t>
  </si>
  <si>
    <t>Resultado de Ejercicios anteriores</t>
  </si>
  <si>
    <t xml:space="preserve">Rectificacion de resultados de Ejercicios Anteriores (-) origen resultado de </t>
  </si>
  <si>
    <t>Resultado por tenencia de activos no monetarios</t>
  </si>
  <si>
    <t>Fondos y bienes de terceros</t>
  </si>
  <si>
    <t xml:space="preserve">Productos </t>
  </si>
  <si>
    <t xml:space="preserve">Aprovechamientos </t>
  </si>
  <si>
    <t>Participaciones y Aportaciones, Convenios, incentivos derivados de la colaboraciónfiscal, fondos distintos de aportaciones, transferencias, asignaciones, subsidios y subvenciones y penrsiones y Jubilaciones</t>
  </si>
  <si>
    <t>Enero a Diciembre 2022</t>
  </si>
  <si>
    <t>Mtro. Luis García Sotelo</t>
  </si>
  <si>
    <t xml:space="preserve">Tesorero Municipal </t>
  </si>
  <si>
    <t>Estado de Flujos de Efectivo  LGCG</t>
  </si>
  <si>
    <t>Bajo protesta de decir verdad declaramos que los Estados Financieros y sus notas, son razonablemente correctos y son responsabilidad del emisor.</t>
  </si>
  <si>
    <t>Derecho a recibir efectIvo y equivalentes</t>
  </si>
  <si>
    <t>Derechos a recibir Bbienes y servicios</t>
  </si>
  <si>
    <t>Enero a Junio 2023</t>
  </si>
  <si>
    <t xml:space="preserve">Del 01 de enero al 30 de Septiembre de 2023  </t>
  </si>
  <si>
    <t xml:space="preserve"> </t>
  </si>
  <si>
    <t>Enero a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</si>
</sst>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$&quot;#,##0"/>
    <numFmt numFmtId="165" formatCode="_-* #,##0_-;\-* #,##0_-;_-* &quot;-&quot;??_-;_-@_-"/>
    <numFmt numFmtId="166" formatCode="#,##0.00_);\-#,##0.00"/>
    <numFmt numFmtId="167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4" tint="-0.249977111117893"/>
      <name val="Calibri"/>
      <family val="2"/>
      <scheme val="minor"/>
    </font>
    <font>
      <sz val="6.85"/>
      <color indexed="20"/>
      <name val="Courier New"/>
      <family val="3"/>
    </font>
    <font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sz val="10"/>
      <name val="Arial"/>
      <family val="2"/>
    </font>
    <font>
      <sz val="12"/>
      <color theme="1"/>
      <name val="Calibri Light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theme="1"/>
      <name val="Calibri Light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mbria"/>
      <family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111">
    <xf numFmtId="0" fontId="0" fillId="0" borderId="0" xfId="0"/>
    <xf numFmtId="43" fontId="0" fillId="0" borderId="0" xfId="1" applyFont="1"/>
    <xf numFmtId="43" fontId="0" fillId="0" borderId="0" xfId="0" applyNumberForma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43" fontId="6" fillId="0" borderId="0" xfId="1" applyFont="1" applyAlignment="1">
      <alignment horizontal="right" vertical="top"/>
    </xf>
    <xf numFmtId="43" fontId="0" fillId="0" borderId="0" xfId="1" applyFont="1" applyFill="1" applyBorder="1" applyAlignment="1" applyProtection="1"/>
    <xf numFmtId="166" fontId="7" fillId="0" borderId="0" xfId="0" applyNumberFormat="1" applyFont="1" applyAlignment="1">
      <alignment horizontal="right" vertical="center"/>
    </xf>
    <xf numFmtId="0" fontId="0" fillId="0" borderId="0" xfId="0" applyNumberFormat="1" applyFill="1" applyBorder="1" applyAlignment="1" applyProtection="1"/>
    <xf numFmtId="43" fontId="8" fillId="0" borderId="0" xfId="1" applyFont="1"/>
    <xf numFmtId="0" fontId="3" fillId="0" borderId="0" xfId="0" applyFont="1" applyAlignment="1">
      <alignment horizontal="left" vertical="top" wrapText="1"/>
    </xf>
    <xf numFmtId="43" fontId="3" fillId="0" borderId="0" xfId="1" applyFont="1" applyAlignment="1">
      <alignment horizontal="left" vertical="top" wrapText="1"/>
    </xf>
    <xf numFmtId="43" fontId="2" fillId="0" borderId="0" xfId="1" applyFont="1"/>
    <xf numFmtId="43" fontId="8" fillId="0" borderId="0" xfId="1" applyFont="1" applyFill="1" applyBorder="1" applyAlignment="1" applyProtection="1"/>
    <xf numFmtId="43" fontId="9" fillId="0" borderId="0" xfId="1" applyFont="1" applyFill="1" applyBorder="1" applyAlignment="1" applyProtection="1"/>
    <xf numFmtId="43" fontId="3" fillId="0" borderId="0" xfId="1" applyFont="1" applyAlignment="1">
      <alignment horizontal="right" vertical="top"/>
    </xf>
    <xf numFmtId="43" fontId="10" fillId="2" borderId="0" xfId="1" applyFont="1" applyFill="1" applyBorder="1" applyAlignment="1">
      <alignment horizontal="right"/>
    </xf>
    <xf numFmtId="0" fontId="11" fillId="0" borderId="0" xfId="0" applyFont="1"/>
    <xf numFmtId="43" fontId="11" fillId="0" borderId="0" xfId="1" applyFont="1"/>
    <xf numFmtId="43" fontId="12" fillId="0" borderId="0" xfId="1" applyFont="1"/>
    <xf numFmtId="4" fontId="3" fillId="0" borderId="0" xfId="0" applyNumberFormat="1" applyFont="1" applyAlignment="1">
      <alignment horizontal="right" vertical="top"/>
    </xf>
    <xf numFmtId="4" fontId="0" fillId="0" borderId="0" xfId="0" applyNumberFormat="1"/>
    <xf numFmtId="4" fontId="3" fillId="4" borderId="0" xfId="0" applyNumberFormat="1" applyFont="1" applyFill="1" applyAlignment="1">
      <alignment horizontal="right" vertical="top"/>
    </xf>
    <xf numFmtId="0" fontId="3" fillId="4" borderId="0" xfId="0" applyNumberFormat="1" applyFont="1" applyFill="1" applyAlignment="1">
      <alignment horizontal="right" vertical="top"/>
    </xf>
    <xf numFmtId="0" fontId="14" fillId="0" borderId="0" xfId="0" applyFont="1"/>
    <xf numFmtId="43" fontId="14" fillId="0" borderId="0" xfId="1" applyFont="1" applyFill="1"/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Alignment="1"/>
    <xf numFmtId="0" fontId="17" fillId="0" borderId="0" xfId="0" applyFont="1" applyAlignment="1">
      <alignment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43" fontId="17" fillId="0" borderId="0" xfId="0" applyNumberFormat="1" applyFont="1" applyAlignment="1">
      <alignment wrapText="1"/>
    </xf>
    <xf numFmtId="0" fontId="18" fillId="5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0" fillId="3" borderId="14" xfId="0" applyFont="1" applyFill="1" applyBorder="1" applyAlignment="1">
      <alignment horizontal="justify" vertical="center"/>
    </xf>
    <xf numFmtId="0" fontId="0" fillId="3" borderId="16" xfId="0" applyFont="1" applyFill="1" applyBorder="1" applyAlignment="1">
      <alignment horizontal="justify" vertical="center"/>
    </xf>
    <xf numFmtId="0" fontId="0" fillId="3" borderId="17" xfId="0" applyFont="1" applyFill="1" applyBorder="1" applyAlignment="1">
      <alignment horizontal="justify" vertical="center"/>
    </xf>
    <xf numFmtId="0" fontId="0" fillId="3" borderId="15" xfId="0" applyFont="1" applyFill="1" applyBorder="1" applyAlignment="1">
      <alignment horizontal="justify" vertical="center"/>
    </xf>
    <xf numFmtId="164" fontId="2" fillId="3" borderId="16" xfId="0" applyNumberFormat="1" applyFont="1" applyFill="1" applyBorder="1" applyAlignment="1">
      <alignment horizontal="right" vertical="center"/>
    </xf>
    <xf numFmtId="164" fontId="2" fillId="3" borderId="17" xfId="0" applyNumberFormat="1" applyFont="1" applyFill="1" applyBorder="1" applyAlignment="1">
      <alignment horizontal="right" vertical="center"/>
    </xf>
    <xf numFmtId="0" fontId="0" fillId="3" borderId="15" xfId="0" applyFont="1" applyFill="1" applyBorder="1"/>
    <xf numFmtId="0" fontId="0" fillId="3" borderId="16" xfId="0" applyFont="1" applyFill="1" applyBorder="1" applyAlignment="1">
      <alignment horizontal="left" vertical="center" wrapText="1"/>
    </xf>
    <xf numFmtId="0" fontId="0" fillId="3" borderId="16" xfId="0" applyFont="1" applyFill="1" applyBorder="1"/>
    <xf numFmtId="164" fontId="20" fillId="3" borderId="16" xfId="0" applyNumberFormat="1" applyFont="1" applyFill="1" applyBorder="1" applyAlignment="1" applyProtection="1">
      <alignment horizontal="right" vertical="center"/>
    </xf>
    <xf numFmtId="164" fontId="20" fillId="3" borderId="17" xfId="0" applyNumberFormat="1" applyFont="1" applyFill="1" applyBorder="1" applyAlignment="1" applyProtection="1">
      <alignment horizontal="right" vertical="center"/>
    </xf>
    <xf numFmtId="0" fontId="0" fillId="3" borderId="15" xfId="0" applyFont="1" applyFill="1" applyBorder="1" applyAlignment="1">
      <alignment horizontal="left" vertical="center"/>
    </xf>
    <xf numFmtId="164" fontId="0" fillId="3" borderId="17" xfId="0" applyNumberFormat="1" applyFont="1" applyFill="1" applyBorder="1" applyAlignment="1">
      <alignment horizontal="right" vertical="center"/>
    </xf>
    <xf numFmtId="164" fontId="0" fillId="3" borderId="16" xfId="0" applyNumberFormat="1" applyFont="1" applyFill="1" applyBorder="1"/>
    <xf numFmtId="164" fontId="0" fillId="3" borderId="17" xfId="0" applyNumberFormat="1" applyFont="1" applyFill="1" applyBorder="1"/>
    <xf numFmtId="0" fontId="0" fillId="3" borderId="16" xfId="0" applyFont="1" applyFill="1" applyBorder="1" applyAlignment="1">
      <alignment horizontal="justify" vertical="center" wrapText="1"/>
    </xf>
    <xf numFmtId="164" fontId="0" fillId="3" borderId="16" xfId="0" applyNumberFormat="1" applyFont="1" applyFill="1" applyBorder="1" applyAlignment="1">
      <alignment horizontal="right" vertical="top"/>
    </xf>
    <xf numFmtId="164" fontId="0" fillId="3" borderId="16" xfId="0" applyNumberFormat="1" applyFont="1" applyFill="1" applyBorder="1" applyAlignment="1">
      <alignment horizontal="right" vertical="center"/>
    </xf>
    <xf numFmtId="164" fontId="4" fillId="3" borderId="16" xfId="0" applyNumberFormat="1" applyFont="1" applyFill="1" applyBorder="1" applyAlignment="1">
      <alignment horizontal="right" vertical="center" wrapText="1"/>
    </xf>
    <xf numFmtId="164" fontId="4" fillId="3" borderId="17" xfId="0" applyNumberFormat="1" applyFont="1" applyFill="1" applyBorder="1" applyAlignment="1">
      <alignment horizontal="right" vertical="center" wrapText="1"/>
    </xf>
    <xf numFmtId="164" fontId="0" fillId="3" borderId="15" xfId="0" applyNumberFormat="1" applyFont="1" applyFill="1" applyBorder="1" applyAlignment="1">
      <alignment horizontal="right" vertical="center"/>
    </xf>
    <xf numFmtId="0" fontId="0" fillId="3" borderId="16" xfId="0" applyFont="1" applyFill="1" applyBorder="1" applyAlignment="1">
      <alignment horizontal="left" vertical="center"/>
    </xf>
    <xf numFmtId="167" fontId="20" fillId="3" borderId="16" xfId="0" applyNumberFormat="1" applyFont="1" applyFill="1" applyBorder="1" applyAlignment="1" applyProtection="1">
      <alignment horizontal="right" vertical="center"/>
    </xf>
    <xf numFmtId="3" fontId="0" fillId="3" borderId="17" xfId="0" applyNumberFormat="1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165" fontId="0" fillId="3" borderId="16" xfId="1" applyNumberFormat="1" applyFont="1" applyFill="1" applyBorder="1"/>
    <xf numFmtId="165" fontId="0" fillId="3" borderId="17" xfId="1" applyNumberFormat="1" applyFont="1" applyFill="1" applyBorder="1"/>
    <xf numFmtId="164" fontId="4" fillId="3" borderId="16" xfId="0" applyNumberFormat="1" applyFont="1" applyFill="1" applyBorder="1" applyAlignment="1">
      <alignment horizontal="right" vertical="center"/>
    </xf>
    <xf numFmtId="164" fontId="4" fillId="3" borderId="17" xfId="0" applyNumberFormat="1" applyFont="1" applyFill="1" applyBorder="1" applyAlignment="1">
      <alignment horizontal="right" vertical="center"/>
    </xf>
    <xf numFmtId="4" fontId="0" fillId="3" borderId="16" xfId="0" applyNumberFormat="1" applyFont="1" applyFill="1" applyBorder="1" applyAlignment="1">
      <alignment horizontal="justify" vertical="center"/>
    </xf>
    <xf numFmtId="4" fontId="0" fillId="3" borderId="17" xfId="0" applyNumberFormat="1" applyFont="1" applyFill="1" applyBorder="1" applyAlignment="1">
      <alignment horizontal="justify" vertical="center"/>
    </xf>
    <xf numFmtId="167" fontId="20" fillId="3" borderId="17" xfId="0" applyNumberFormat="1" applyFont="1" applyFill="1" applyBorder="1" applyAlignment="1" applyProtection="1">
      <alignment horizontal="right" vertical="center"/>
    </xf>
    <xf numFmtId="4" fontId="0" fillId="3" borderId="16" xfId="0" applyNumberFormat="1" applyFont="1" applyFill="1" applyBorder="1" applyAlignment="1">
      <alignment horizontal="right" vertical="center"/>
    </xf>
    <xf numFmtId="164" fontId="0" fillId="3" borderId="16" xfId="0" applyNumberFormat="1" applyFont="1" applyFill="1" applyBorder="1" applyAlignment="1">
      <alignment horizontal="right"/>
    </xf>
    <xf numFmtId="164" fontId="0" fillId="3" borderId="17" xfId="0" applyNumberFormat="1" applyFont="1" applyFill="1" applyBorder="1" applyAlignment="1">
      <alignment horizontal="right"/>
    </xf>
    <xf numFmtId="0" fontId="21" fillId="3" borderId="20" xfId="0" applyFont="1" applyFill="1" applyBorder="1" applyAlignment="1">
      <alignment horizontal="justify" vertical="center"/>
    </xf>
    <xf numFmtId="0" fontId="0" fillId="3" borderId="16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justify" vertical="center"/>
    </xf>
    <xf numFmtId="0" fontId="0" fillId="3" borderId="16" xfId="0" applyFont="1" applyFill="1" applyBorder="1" applyAlignment="1">
      <alignment horizontal="justify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justify" vertical="center" wrapText="1"/>
    </xf>
    <xf numFmtId="0" fontId="4" fillId="3" borderId="16" xfId="0" applyFont="1" applyFill="1" applyBorder="1" applyAlignment="1">
      <alignment horizontal="justify" vertical="center" wrapText="1"/>
    </xf>
    <xf numFmtId="0" fontId="0" fillId="3" borderId="15" xfId="0" applyFont="1" applyFill="1" applyBorder="1" applyAlignment="1">
      <alignment horizontal="justify" vertical="center"/>
    </xf>
    <xf numFmtId="0" fontId="0" fillId="3" borderId="16" xfId="0" applyFont="1" applyFill="1" applyBorder="1" applyAlignment="1">
      <alignment horizontal="justify" vertical="center"/>
    </xf>
    <xf numFmtId="0" fontId="4" fillId="3" borderId="15" xfId="0" applyFont="1" applyFill="1" applyBorder="1" applyAlignment="1">
      <alignment horizontal="justify" vertical="center"/>
    </xf>
    <xf numFmtId="0" fontId="4" fillId="3" borderId="16" xfId="0" applyFont="1" applyFill="1" applyBorder="1" applyAlignment="1">
      <alignment horizontal="justify" vertical="center"/>
    </xf>
    <xf numFmtId="0" fontId="2" fillId="3" borderId="15" xfId="0" applyFont="1" applyFill="1" applyBorder="1" applyAlignment="1">
      <alignment horizontal="justify" vertical="center"/>
    </xf>
    <xf numFmtId="0" fontId="2" fillId="3" borderId="16" xfId="0" applyFont="1" applyFill="1" applyBorder="1" applyAlignment="1">
      <alignment horizontal="justify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justify" vertical="center"/>
    </xf>
    <xf numFmtId="0" fontId="0" fillId="3" borderId="13" xfId="0" applyFont="1" applyFill="1" applyBorder="1" applyAlignment="1">
      <alignment horizontal="justify" vertical="center"/>
    </xf>
    <xf numFmtId="0" fontId="15" fillId="0" borderId="0" xfId="0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top" wrapText="1"/>
    </xf>
    <xf numFmtId="0" fontId="21" fillId="3" borderId="18" xfId="0" applyFont="1" applyFill="1" applyBorder="1" applyAlignment="1">
      <alignment horizontal="justify" vertical="center"/>
    </xf>
    <xf numFmtId="0" fontId="21" fillId="3" borderId="19" xfId="0" applyFont="1" applyFill="1" applyBorder="1" applyAlignment="1">
      <alignment horizontal="justify" vertical="center"/>
    </xf>
    <xf numFmtId="43" fontId="7" fillId="0" borderId="0" xfId="1" applyFont="1" applyAlignment="1">
      <alignment horizontal="right" vertical="center"/>
    </xf>
    <xf numFmtId="164" fontId="22" fillId="3" borderId="16" xfId="0" applyNumberFormat="1" applyFont="1" applyFill="1" applyBorder="1" applyAlignment="1">
      <alignment horizontal="right" vertical="center"/>
    </xf>
    <xf numFmtId="0" fontId="18" fillId="5" borderId="7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8"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53274</xdr:rowOff>
    </xdr:from>
    <xdr:to>
      <xdr:col>1</xdr:col>
      <xdr:colOff>478848</xdr:colOff>
      <xdr:row>4</xdr:row>
      <xdr:rowOff>161925</xdr:rowOff>
    </xdr:to>
    <xdr:pic>
      <xdr:nvPicPr>
        <xdr:cNvPr id="2" name="1 Imagen" descr="logo.admin.bmp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4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38101" y="53274"/>
          <a:ext cx="774122" cy="908751"/>
        </a:xfrm>
        <a:prstGeom prst="rect">
          <a:avLst/>
        </a:prstGeom>
      </xdr:spPr>
    </xdr:pic>
    <xdr:clientData/>
  </xdr:twoCellAnchor>
  <xdr:twoCellAnchor>
    <xdr:from>
      <xdr:col>1</xdr:col>
      <xdr:colOff>2076450</xdr:colOff>
      <xdr:row>74</xdr:row>
      <xdr:rowOff>0</xdr:rowOff>
    </xdr:from>
    <xdr:to>
      <xdr:col>3</xdr:col>
      <xdr:colOff>352425</xdr:colOff>
      <xdr:row>74</xdr:row>
      <xdr:rowOff>1</xdr:rowOff>
    </xdr:to>
    <xdr:cxnSp macro="">
      <xdr:nvCxnSpPr>
        <xdr:cNvPr id="3" name="2 Conector recto"/>
        <xdr:cNvCxnSpPr/>
      </xdr:nvCxnSpPr>
      <xdr:spPr>
        <a:xfrm flipV="1">
          <a:off x="2409825" y="15925800"/>
          <a:ext cx="2190750" cy="1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53274</xdr:rowOff>
    </xdr:from>
    <xdr:to>
      <xdr:col>1</xdr:col>
      <xdr:colOff>478848</xdr:colOff>
      <xdr:row>4</xdr:row>
      <xdr:rowOff>161925</xdr:rowOff>
    </xdr:to>
    <xdr:pic>
      <xdr:nvPicPr>
        <xdr:cNvPr id="2" name="1 Imagen" descr="logo.admin.bmp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4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38101" y="53274"/>
          <a:ext cx="774122" cy="908751"/>
        </a:xfrm>
        <a:prstGeom prst="rect">
          <a:avLst/>
        </a:prstGeom>
      </xdr:spPr>
    </xdr:pic>
    <xdr:clientData/>
  </xdr:twoCellAnchor>
  <xdr:twoCellAnchor>
    <xdr:from>
      <xdr:col>1</xdr:col>
      <xdr:colOff>2076450</xdr:colOff>
      <xdr:row>74</xdr:row>
      <xdr:rowOff>0</xdr:rowOff>
    </xdr:from>
    <xdr:to>
      <xdr:col>3</xdr:col>
      <xdr:colOff>352425</xdr:colOff>
      <xdr:row>74</xdr:row>
      <xdr:rowOff>1</xdr:rowOff>
    </xdr:to>
    <xdr:cxnSp macro="">
      <xdr:nvCxnSpPr>
        <xdr:cNvPr id="3" name="2 Conector recto"/>
        <xdr:cNvCxnSpPr/>
      </xdr:nvCxnSpPr>
      <xdr:spPr>
        <a:xfrm flipV="1">
          <a:off x="2409825" y="16878300"/>
          <a:ext cx="2190750" cy="1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ortegam/AppData/Local/Temp/~ct2A7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</sheetNames>
    <sheetDataSet>
      <sheetData sheetId="0">
        <row r="29">
          <cell r="H29">
            <v>-671503873.2299999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GridLines="0" tabSelected="1" workbookViewId="0">
      <selection activeCell="D5" sqref="D5"/>
    </sheetView>
  </sheetViews>
  <sheetFormatPr baseColWidth="10" defaultRowHeight="15" x14ac:dyDescent="0.25"/>
  <cols>
    <col min="1" max="1" width="5" style="18" customWidth="1"/>
    <col min="2" max="2" width="40.85546875" style="18" customWidth="1"/>
    <col min="3" max="3" width="17.85546875" style="18" customWidth="1"/>
    <col min="4" max="4" width="20.42578125" style="18" bestFit="1" customWidth="1"/>
    <col min="5" max="5" width="19.42578125" style="18" customWidth="1"/>
    <col min="6" max="6" width="14.85546875" style="18" bestFit="1" customWidth="1"/>
    <col min="7" max="7" width="14.7109375" style="18" customWidth="1"/>
    <col min="8" max="8" width="14.28515625" style="18" customWidth="1"/>
    <col min="9" max="16384" width="11.42578125" style="18"/>
  </cols>
  <sheetData>
    <row r="1" spans="1:5" ht="15.75" x14ac:dyDescent="0.25">
      <c r="A1" s="88" t="s">
        <v>0</v>
      </c>
      <c r="B1" s="89"/>
      <c r="C1" s="89"/>
      <c r="D1" s="89"/>
      <c r="E1" s="90"/>
    </row>
    <row r="2" spans="1:5" ht="15.75" x14ac:dyDescent="0.25">
      <c r="A2" s="91" t="s">
        <v>87</v>
      </c>
      <c r="B2" s="92"/>
      <c r="C2" s="92"/>
      <c r="D2" s="92"/>
      <c r="E2" s="93"/>
    </row>
    <row r="3" spans="1:5" ht="15.75" x14ac:dyDescent="0.25">
      <c r="A3" s="94" t="s">
        <v>92</v>
      </c>
      <c r="B3" s="95"/>
      <c r="C3" s="95"/>
      <c r="D3" s="95"/>
      <c r="E3" s="96"/>
    </row>
    <row r="4" spans="1:5" ht="15.75" x14ac:dyDescent="0.25">
      <c r="A4" s="77"/>
      <c r="B4" s="78"/>
      <c r="C4" s="78"/>
      <c r="D4" s="78"/>
      <c r="E4" s="79"/>
    </row>
    <row r="5" spans="1:5" ht="32.25" thickBot="1" x14ac:dyDescent="0.3">
      <c r="A5" s="97" t="s">
        <v>1</v>
      </c>
      <c r="B5" s="98"/>
      <c r="C5" s="98"/>
      <c r="D5" s="110" t="s">
        <v>94</v>
      </c>
      <c r="E5" s="33" t="s">
        <v>84</v>
      </c>
    </row>
    <row r="6" spans="1:5" x14ac:dyDescent="0.25">
      <c r="A6" s="99"/>
      <c r="B6" s="100"/>
      <c r="C6" s="100"/>
      <c r="D6" s="100"/>
      <c r="E6" s="37"/>
    </row>
    <row r="7" spans="1:5" x14ac:dyDescent="0.25">
      <c r="A7" s="86" t="s">
        <v>2</v>
      </c>
      <c r="B7" s="87"/>
      <c r="C7" s="87"/>
      <c r="D7" s="76"/>
      <c r="E7" s="39"/>
    </row>
    <row r="8" spans="1:5" x14ac:dyDescent="0.25">
      <c r="A8" s="75"/>
      <c r="B8" s="87" t="s">
        <v>3</v>
      </c>
      <c r="C8" s="87"/>
      <c r="D8" s="41">
        <f>SUM(D9:D19)</f>
        <v>8811823966.1000004</v>
      </c>
      <c r="E8" s="42">
        <f>SUM(E9:E19)</f>
        <v>10454232884.959999</v>
      </c>
    </row>
    <row r="9" spans="1:5" x14ac:dyDescent="0.25">
      <c r="A9" s="43"/>
      <c r="B9" s="74" t="s">
        <v>4</v>
      </c>
      <c r="C9" s="45"/>
      <c r="D9" s="46">
        <v>2280613331.5900002</v>
      </c>
      <c r="E9" s="47">
        <v>2415481687.98</v>
      </c>
    </row>
    <row r="10" spans="1:5" x14ac:dyDescent="0.25">
      <c r="A10" s="48"/>
      <c r="B10" s="74" t="s">
        <v>5</v>
      </c>
      <c r="C10" s="45"/>
      <c r="D10" s="46">
        <v>0</v>
      </c>
      <c r="E10" s="49">
        <v>0</v>
      </c>
    </row>
    <row r="11" spans="1:5" x14ac:dyDescent="0.25">
      <c r="A11" s="48"/>
      <c r="B11" s="74" t="s">
        <v>6</v>
      </c>
      <c r="C11" s="45"/>
      <c r="D11" s="46">
        <v>245459.41</v>
      </c>
      <c r="E11" s="47">
        <v>3541.54</v>
      </c>
    </row>
    <row r="12" spans="1:5" x14ac:dyDescent="0.25">
      <c r="A12" s="48"/>
      <c r="B12" s="74" t="s">
        <v>7</v>
      </c>
      <c r="C12" s="45"/>
      <c r="D12" s="46">
        <v>1015787665.4299999</v>
      </c>
      <c r="E12" s="47">
        <v>1195541001.8</v>
      </c>
    </row>
    <row r="13" spans="1:5" x14ac:dyDescent="0.25">
      <c r="A13" s="48"/>
      <c r="B13" s="74" t="s">
        <v>81</v>
      </c>
      <c r="C13" s="45"/>
      <c r="D13" s="46">
        <v>147628235.49000001</v>
      </c>
      <c r="E13" s="47">
        <v>160655615.90000001</v>
      </c>
    </row>
    <row r="14" spans="1:5" x14ac:dyDescent="0.25">
      <c r="A14" s="48"/>
      <c r="B14" s="74" t="s">
        <v>82</v>
      </c>
      <c r="C14" s="45"/>
      <c r="D14" s="46">
        <v>127034408.16</v>
      </c>
      <c r="E14" s="47">
        <v>174046011.80000001</v>
      </c>
    </row>
    <row r="15" spans="1:5" x14ac:dyDescent="0.25">
      <c r="A15" s="48"/>
      <c r="B15" s="74" t="s">
        <v>8</v>
      </c>
      <c r="C15" s="45"/>
      <c r="D15" s="46">
        <v>0</v>
      </c>
      <c r="E15" s="49">
        <v>0</v>
      </c>
    </row>
    <row r="16" spans="1:5" ht="29.25" customHeight="1" x14ac:dyDescent="0.25">
      <c r="A16" s="48"/>
      <c r="B16" s="105" t="s">
        <v>9</v>
      </c>
      <c r="C16" s="105"/>
      <c r="D16" s="46">
        <v>0</v>
      </c>
      <c r="E16" s="49">
        <v>0</v>
      </c>
    </row>
    <row r="17" spans="1:5" ht="59.25" customHeight="1" x14ac:dyDescent="0.25">
      <c r="A17" s="48"/>
      <c r="B17" s="104" t="s">
        <v>83</v>
      </c>
      <c r="C17" s="104"/>
      <c r="D17" s="46">
        <v>5240514866.0200005</v>
      </c>
      <c r="E17" s="47">
        <v>6118717410.5299997</v>
      </c>
    </row>
    <row r="18" spans="1:5" ht="30" x14ac:dyDescent="0.25">
      <c r="A18" s="48"/>
      <c r="B18" s="74" t="s">
        <v>10</v>
      </c>
      <c r="C18" s="45"/>
      <c r="D18" s="50">
        <v>0</v>
      </c>
      <c r="E18" s="51">
        <v>0</v>
      </c>
    </row>
    <row r="19" spans="1:5" x14ac:dyDescent="0.25">
      <c r="A19" s="48"/>
      <c r="B19" s="74" t="s">
        <v>11</v>
      </c>
      <c r="C19" s="45"/>
      <c r="D19" s="50">
        <v>0</v>
      </c>
      <c r="E19" s="51">
        <v>389787615.41000003</v>
      </c>
    </row>
    <row r="20" spans="1:5" x14ac:dyDescent="0.25">
      <c r="A20" s="75"/>
      <c r="B20" s="87" t="s">
        <v>12</v>
      </c>
      <c r="C20" s="87"/>
      <c r="D20" s="41">
        <f>SUM(D21:D36)</f>
        <v>7118869585.5500011</v>
      </c>
      <c r="E20" s="42">
        <f>SUM(E21:E36)</f>
        <v>8779782684.3099995</v>
      </c>
    </row>
    <row r="21" spans="1:5" x14ac:dyDescent="0.25">
      <c r="A21" s="75"/>
      <c r="B21" s="52" t="s">
        <v>13</v>
      </c>
      <c r="C21" s="45"/>
      <c r="D21" s="46">
        <v>3354300497.8099999</v>
      </c>
      <c r="E21" s="47">
        <v>4680561853.71</v>
      </c>
    </row>
    <row r="22" spans="1:5" x14ac:dyDescent="0.25">
      <c r="A22" s="75"/>
      <c r="B22" s="52" t="s">
        <v>14</v>
      </c>
      <c r="C22" s="45"/>
      <c r="D22" s="46">
        <v>249713623.84999999</v>
      </c>
      <c r="E22" s="47">
        <v>417880884.38999999</v>
      </c>
    </row>
    <row r="23" spans="1:5" x14ac:dyDescent="0.25">
      <c r="A23" s="75"/>
      <c r="B23" s="52" t="s">
        <v>15</v>
      </c>
      <c r="C23" s="45"/>
      <c r="D23" s="46">
        <v>1749915795.26</v>
      </c>
      <c r="E23" s="47">
        <v>2075275455.04</v>
      </c>
    </row>
    <row r="24" spans="1:5" ht="30" x14ac:dyDescent="0.25">
      <c r="A24" s="75"/>
      <c r="B24" s="52" t="s">
        <v>16</v>
      </c>
      <c r="C24" s="45"/>
      <c r="D24" s="46">
        <v>0</v>
      </c>
      <c r="E24" s="49">
        <v>0</v>
      </c>
    </row>
    <row r="25" spans="1:5" x14ac:dyDescent="0.25">
      <c r="A25" s="75"/>
      <c r="B25" s="52" t="s">
        <v>17</v>
      </c>
      <c r="C25" s="45"/>
      <c r="D25" s="46">
        <v>623783911.97000003</v>
      </c>
      <c r="E25" s="47">
        <v>814229615.72000003</v>
      </c>
    </row>
    <row r="26" spans="1:5" x14ac:dyDescent="0.25">
      <c r="A26" s="75"/>
      <c r="B26" s="52" t="s">
        <v>18</v>
      </c>
      <c r="C26" s="45"/>
      <c r="D26" s="46">
        <v>40865680</v>
      </c>
      <c r="E26" s="47">
        <v>65125531.689999998</v>
      </c>
    </row>
    <row r="27" spans="1:5" x14ac:dyDescent="0.25">
      <c r="A27" s="75"/>
      <c r="B27" s="52" t="s">
        <v>19</v>
      </c>
      <c r="C27" s="45"/>
      <c r="D27" s="46">
        <v>49007732.140000001</v>
      </c>
      <c r="E27" s="47">
        <v>221096442.19</v>
      </c>
    </row>
    <row r="28" spans="1:5" x14ac:dyDescent="0.25">
      <c r="A28" s="75"/>
      <c r="B28" s="52" t="s">
        <v>20</v>
      </c>
      <c r="C28" s="45"/>
      <c r="D28" s="46">
        <v>0</v>
      </c>
      <c r="E28" s="47">
        <v>0</v>
      </c>
    </row>
    <row r="29" spans="1:5" ht="30" x14ac:dyDescent="0.25">
      <c r="A29" s="75"/>
      <c r="B29" s="52" t="s">
        <v>21</v>
      </c>
      <c r="C29" s="45"/>
      <c r="D29" s="46">
        <v>111522046.97</v>
      </c>
      <c r="E29" s="47">
        <v>131198151.83</v>
      </c>
    </row>
    <row r="30" spans="1:5" x14ac:dyDescent="0.25">
      <c r="A30" s="75"/>
      <c r="B30" s="52" t="s">
        <v>22</v>
      </c>
      <c r="C30" s="45"/>
      <c r="D30" s="46">
        <v>0</v>
      </c>
      <c r="E30" s="49">
        <v>0</v>
      </c>
    </row>
    <row r="31" spans="1:5" x14ac:dyDescent="0.25">
      <c r="A31" s="75"/>
      <c r="B31" s="52" t="s">
        <v>23</v>
      </c>
      <c r="C31" s="45"/>
      <c r="D31" s="46">
        <v>372645.92</v>
      </c>
      <c r="E31" s="47">
        <v>529736.25</v>
      </c>
    </row>
    <row r="32" spans="1:5" x14ac:dyDescent="0.25">
      <c r="A32" s="75"/>
      <c r="B32" s="52" t="s">
        <v>24</v>
      </c>
      <c r="C32" s="45"/>
      <c r="D32" s="46">
        <v>0</v>
      </c>
      <c r="E32" s="49">
        <v>0</v>
      </c>
    </row>
    <row r="33" spans="1:8" x14ac:dyDescent="0.25">
      <c r="A33" s="75"/>
      <c r="B33" s="52" t="s">
        <v>25</v>
      </c>
      <c r="C33" s="45"/>
      <c r="D33" s="46">
        <v>0</v>
      </c>
      <c r="E33" s="49">
        <v>0</v>
      </c>
    </row>
    <row r="34" spans="1:8" x14ac:dyDescent="0.25">
      <c r="A34" s="75"/>
      <c r="B34" s="52" t="s">
        <v>26</v>
      </c>
      <c r="C34" s="45"/>
      <c r="D34" s="46">
        <v>0</v>
      </c>
      <c r="E34" s="49">
        <v>0</v>
      </c>
    </row>
    <row r="35" spans="1:8" x14ac:dyDescent="0.25">
      <c r="A35" s="75"/>
      <c r="B35" s="52" t="s">
        <v>27</v>
      </c>
      <c r="C35" s="45"/>
      <c r="D35" s="53">
        <v>0</v>
      </c>
      <c r="E35" s="49">
        <v>0</v>
      </c>
    </row>
    <row r="36" spans="1:8" x14ac:dyDescent="0.25">
      <c r="A36" s="75"/>
      <c r="B36" s="52" t="s">
        <v>28</v>
      </c>
      <c r="C36" s="45"/>
      <c r="D36" s="109">
        <f>962726222.43-23338570.8</f>
        <v>939387651.63</v>
      </c>
      <c r="E36" s="49">
        <v>373885013.49000001</v>
      </c>
    </row>
    <row r="37" spans="1:8" x14ac:dyDescent="0.25">
      <c r="A37" s="84" t="s">
        <v>29</v>
      </c>
      <c r="B37" s="85"/>
      <c r="C37" s="85"/>
      <c r="D37" s="55">
        <f>D8-D20</f>
        <v>1692954380.5499992</v>
      </c>
      <c r="E37" s="56">
        <f>E8-E20</f>
        <v>1674450200.6499996</v>
      </c>
    </row>
    <row r="38" spans="1:8" x14ac:dyDescent="0.25">
      <c r="A38" s="57"/>
      <c r="B38" s="54"/>
      <c r="C38" s="54"/>
      <c r="D38" s="54"/>
      <c r="E38" s="49"/>
    </row>
    <row r="39" spans="1:8" x14ac:dyDescent="0.25">
      <c r="A39" s="86" t="s">
        <v>30</v>
      </c>
      <c r="B39" s="87"/>
      <c r="C39" s="87"/>
      <c r="D39" s="55"/>
      <c r="E39" s="56"/>
    </row>
    <row r="40" spans="1:8" x14ac:dyDescent="0.25">
      <c r="A40" s="75"/>
      <c r="B40" s="87" t="s">
        <v>3</v>
      </c>
      <c r="C40" s="87"/>
      <c r="D40" s="41">
        <f>SUM(D41:D43)</f>
        <v>0</v>
      </c>
      <c r="E40" s="42">
        <f>SUM(E41:E43)</f>
        <v>0</v>
      </c>
    </row>
    <row r="41" spans="1:8" x14ac:dyDescent="0.25">
      <c r="A41" s="75"/>
      <c r="B41" s="58" t="s">
        <v>31</v>
      </c>
      <c r="C41" s="45"/>
      <c r="D41" s="59">
        <v>0</v>
      </c>
      <c r="E41" s="60">
        <v>0</v>
      </c>
    </row>
    <row r="42" spans="1:8" x14ac:dyDescent="0.25">
      <c r="A42" s="75"/>
      <c r="B42" s="76" t="s">
        <v>32</v>
      </c>
      <c r="C42" s="45"/>
      <c r="D42" s="59">
        <v>0</v>
      </c>
      <c r="E42" s="60">
        <v>0</v>
      </c>
    </row>
    <row r="43" spans="1:8" x14ac:dyDescent="0.25">
      <c r="A43" s="75"/>
      <c r="B43" s="76" t="s">
        <v>33</v>
      </c>
      <c r="C43" s="45"/>
      <c r="D43" s="59">
        <v>0</v>
      </c>
      <c r="E43" s="60">
        <v>0</v>
      </c>
    </row>
    <row r="44" spans="1:8" x14ac:dyDescent="0.25">
      <c r="A44" s="75"/>
      <c r="B44" s="87" t="s">
        <v>12</v>
      </c>
      <c r="C44" s="87"/>
      <c r="D44" s="61">
        <f>SUM(D45:D47)</f>
        <v>1155920819.73</v>
      </c>
      <c r="E44" s="62">
        <f>SUM(E45:E47)</f>
        <v>1266550214.3899999</v>
      </c>
    </row>
    <row r="45" spans="1:8" ht="30" x14ac:dyDescent="0.25">
      <c r="A45" s="75"/>
      <c r="B45" s="76" t="s">
        <v>31</v>
      </c>
      <c r="C45" s="45"/>
      <c r="D45" s="63">
        <v>1065438506.7</v>
      </c>
      <c r="E45" s="64">
        <v>1119945248.3</v>
      </c>
    </row>
    <row r="46" spans="1:8" x14ac:dyDescent="0.25">
      <c r="A46" s="75"/>
      <c r="B46" s="76" t="s">
        <v>32</v>
      </c>
      <c r="C46" s="45"/>
      <c r="D46" s="63">
        <v>56857991.060000002</v>
      </c>
      <c r="E46" s="64">
        <v>115820122.81</v>
      </c>
    </row>
    <row r="47" spans="1:8" x14ac:dyDescent="0.25">
      <c r="A47" s="75"/>
      <c r="B47" s="76" t="s">
        <v>34</v>
      </c>
      <c r="C47" s="45"/>
      <c r="D47" s="63">
        <v>33624321.969999999</v>
      </c>
      <c r="E47" s="64">
        <v>30784843.280000001</v>
      </c>
    </row>
    <row r="48" spans="1:8" x14ac:dyDescent="0.25">
      <c r="A48" s="84" t="s">
        <v>35</v>
      </c>
      <c r="B48" s="85"/>
      <c r="C48" s="85"/>
      <c r="D48" s="65">
        <f>D40-D44</f>
        <v>-1155920819.73</v>
      </c>
      <c r="E48" s="66">
        <f>E40-E44</f>
        <v>-1266550214.3899999</v>
      </c>
      <c r="G48" s="20"/>
      <c r="H48" s="20"/>
    </row>
    <row r="49" spans="1:8" x14ac:dyDescent="0.25">
      <c r="A49" s="82"/>
      <c r="B49" s="83"/>
      <c r="C49" s="83"/>
      <c r="D49" s="83"/>
      <c r="E49" s="39"/>
      <c r="G49" s="20"/>
      <c r="H49" s="20"/>
    </row>
    <row r="50" spans="1:8" x14ac:dyDescent="0.25">
      <c r="A50" s="86" t="s">
        <v>36</v>
      </c>
      <c r="B50" s="87"/>
      <c r="C50" s="87"/>
      <c r="D50" s="67"/>
      <c r="E50" s="68"/>
      <c r="G50" s="20"/>
      <c r="H50" s="20"/>
    </row>
    <row r="51" spans="1:8" x14ac:dyDescent="0.25">
      <c r="A51" s="75"/>
      <c r="B51" s="87" t="s">
        <v>3</v>
      </c>
      <c r="C51" s="87"/>
      <c r="D51" s="41">
        <f>SUM(D52+D55)</f>
        <v>705979578.01999998</v>
      </c>
      <c r="E51" s="42">
        <f>SUM(E52+E55)</f>
        <v>56768999.280000001</v>
      </c>
      <c r="G51" s="20"/>
      <c r="H51" s="20"/>
    </row>
    <row r="52" spans="1:8" x14ac:dyDescent="0.25">
      <c r="A52" s="75"/>
      <c r="B52" s="76" t="s">
        <v>37</v>
      </c>
      <c r="C52" s="45"/>
      <c r="D52" s="54">
        <f>D53</f>
        <v>705979578.01999998</v>
      </c>
      <c r="E52" s="49">
        <f>E53</f>
        <v>56768999.280000001</v>
      </c>
      <c r="G52" s="20"/>
      <c r="H52" s="20"/>
    </row>
    <row r="53" spans="1:8" x14ac:dyDescent="0.25">
      <c r="A53" s="75"/>
      <c r="B53" s="76" t="s">
        <v>38</v>
      </c>
      <c r="C53" s="45"/>
      <c r="D53" s="54">
        <v>705979578.01999998</v>
      </c>
      <c r="E53" s="49">
        <v>56768999.280000001</v>
      </c>
      <c r="G53" s="20"/>
      <c r="H53" s="20"/>
    </row>
    <row r="54" spans="1:8" x14ac:dyDescent="0.25">
      <c r="A54" s="75"/>
      <c r="B54" s="76" t="s">
        <v>39</v>
      </c>
      <c r="C54" s="45"/>
      <c r="D54" s="54">
        <v>0</v>
      </c>
      <c r="E54" s="49">
        <v>0</v>
      </c>
      <c r="G54" s="19"/>
      <c r="H54" s="19"/>
    </row>
    <row r="55" spans="1:8" x14ac:dyDescent="0.25">
      <c r="A55" s="75"/>
      <c r="B55" s="76" t="s">
        <v>40</v>
      </c>
      <c r="C55" s="45"/>
      <c r="D55" s="54">
        <v>0</v>
      </c>
      <c r="E55" s="49">
        <v>0</v>
      </c>
      <c r="G55" s="19"/>
      <c r="H55" s="19"/>
    </row>
    <row r="56" spans="1:8" x14ac:dyDescent="0.25">
      <c r="A56" s="75"/>
      <c r="B56" s="87" t="s">
        <v>12</v>
      </c>
      <c r="C56" s="87"/>
      <c r="D56" s="41">
        <f>SUM(D57+D60)</f>
        <v>796171245.07000005</v>
      </c>
      <c r="E56" s="42">
        <f>SUM(E57+E60)</f>
        <v>180253942.40000001</v>
      </c>
    </row>
    <row r="57" spans="1:8" x14ac:dyDescent="0.25">
      <c r="A57" s="75"/>
      <c r="B57" s="76" t="s">
        <v>41</v>
      </c>
      <c r="C57" s="45"/>
      <c r="D57" s="63">
        <f>D58</f>
        <v>796171245.07000005</v>
      </c>
      <c r="E57" s="60">
        <f>E58</f>
        <v>180253942.40000001</v>
      </c>
    </row>
    <row r="58" spans="1:8" x14ac:dyDescent="0.25">
      <c r="A58" s="75"/>
      <c r="B58" s="76" t="s">
        <v>38</v>
      </c>
      <c r="C58" s="45"/>
      <c r="D58" s="46">
        <v>796171245.07000005</v>
      </c>
      <c r="E58" s="69">
        <v>180253942.40000001</v>
      </c>
    </row>
    <row r="59" spans="1:8" x14ac:dyDescent="0.25">
      <c r="A59" s="75"/>
      <c r="B59" s="76" t="s">
        <v>39</v>
      </c>
      <c r="C59" s="45"/>
      <c r="D59" s="54">
        <v>0</v>
      </c>
      <c r="E59" s="49">
        <v>0</v>
      </c>
    </row>
    <row r="60" spans="1:8" x14ac:dyDescent="0.25">
      <c r="A60" s="75"/>
      <c r="B60" s="76" t="s">
        <v>42</v>
      </c>
      <c r="C60" s="45"/>
      <c r="D60" s="70">
        <v>0</v>
      </c>
      <c r="E60" s="49">
        <v>0</v>
      </c>
    </row>
    <row r="61" spans="1:8" x14ac:dyDescent="0.25">
      <c r="A61" s="84" t="s">
        <v>43</v>
      </c>
      <c r="B61" s="85"/>
      <c r="C61" s="85"/>
      <c r="D61" s="65">
        <f>D51-D56</f>
        <v>-90191667.050000072</v>
      </c>
      <c r="E61" s="66">
        <f>E51-E56</f>
        <v>-123484943.12</v>
      </c>
    </row>
    <row r="62" spans="1:8" x14ac:dyDescent="0.25">
      <c r="A62" s="82"/>
      <c r="B62" s="83"/>
      <c r="C62" s="83"/>
      <c r="D62" s="83"/>
      <c r="E62" s="39"/>
    </row>
    <row r="63" spans="1:8" x14ac:dyDescent="0.25">
      <c r="A63" s="80" t="s">
        <v>44</v>
      </c>
      <c r="B63" s="81"/>
      <c r="C63" s="81"/>
      <c r="D63" s="55">
        <f>D37+D48+D61</f>
        <v>446841893.76999915</v>
      </c>
      <c r="E63" s="56">
        <f>E37+E48+E61</f>
        <v>284415043.13999975</v>
      </c>
    </row>
    <row r="64" spans="1:8" x14ac:dyDescent="0.25">
      <c r="A64" s="82"/>
      <c r="B64" s="83"/>
      <c r="C64" s="83"/>
      <c r="D64" s="83"/>
      <c r="E64" s="39"/>
    </row>
    <row r="65" spans="1:7" x14ac:dyDescent="0.25">
      <c r="A65" s="84" t="s">
        <v>45</v>
      </c>
      <c r="B65" s="85"/>
      <c r="C65" s="85"/>
      <c r="D65" s="71">
        <f>E66</f>
        <v>572039656.9599998</v>
      </c>
      <c r="E65" s="72">
        <v>287624613.81999999</v>
      </c>
    </row>
    <row r="66" spans="1:7" x14ac:dyDescent="0.25">
      <c r="A66" s="80" t="s">
        <v>46</v>
      </c>
      <c r="B66" s="81"/>
      <c r="C66" s="81"/>
      <c r="D66" s="65">
        <f>D63+D65</f>
        <v>1018881550.7299989</v>
      </c>
      <c r="E66" s="66">
        <f>E63+E65</f>
        <v>572039656.9599998</v>
      </c>
    </row>
    <row r="67" spans="1:7" ht="15.75" thickBot="1" x14ac:dyDescent="0.3">
      <c r="A67" s="106"/>
      <c r="B67" s="107"/>
      <c r="C67" s="107"/>
      <c r="D67" s="107"/>
      <c r="E67" s="73"/>
    </row>
    <row r="68" spans="1:7" ht="15.75" x14ac:dyDescent="0.25">
      <c r="A68" s="25"/>
      <c r="B68" s="25"/>
      <c r="C68" s="25"/>
      <c r="D68" s="26"/>
      <c r="E68" s="25"/>
    </row>
    <row r="69" spans="1:7" ht="15" customHeight="1" x14ac:dyDescent="0.25">
      <c r="A69" s="103" t="s">
        <v>88</v>
      </c>
      <c r="B69" s="103"/>
      <c r="C69" s="103"/>
      <c r="D69" s="103"/>
      <c r="E69" s="103"/>
      <c r="F69" s="36"/>
      <c r="G69" s="36"/>
    </row>
    <row r="70" spans="1:7" ht="15.75" customHeight="1" x14ac:dyDescent="0.25">
      <c r="A70" s="103"/>
      <c r="B70" s="103"/>
      <c r="C70" s="103"/>
      <c r="D70" s="103"/>
      <c r="E70" s="103"/>
      <c r="F70" s="36"/>
      <c r="G70" s="36"/>
    </row>
    <row r="71" spans="1:7" ht="15.75" customHeight="1" x14ac:dyDescent="0.25">
      <c r="A71" s="29"/>
      <c r="B71" s="29"/>
      <c r="C71" s="29"/>
      <c r="D71" s="34"/>
      <c r="E71" s="34"/>
    </row>
    <row r="72" spans="1:7" ht="15.75" customHeight="1" x14ac:dyDescent="0.25">
      <c r="A72" s="29"/>
      <c r="B72" s="29"/>
      <c r="C72" s="29"/>
      <c r="D72" s="34"/>
      <c r="E72" s="29"/>
    </row>
    <row r="73" spans="1:7" ht="15.75" customHeight="1" x14ac:dyDescent="0.25">
      <c r="A73" s="29"/>
      <c r="B73" s="29"/>
      <c r="C73" s="29"/>
      <c r="D73" s="29"/>
      <c r="E73" s="29"/>
    </row>
    <row r="74" spans="1:7" ht="15.75" x14ac:dyDescent="0.25">
      <c r="B74" s="25"/>
      <c r="C74" s="25"/>
      <c r="D74" s="25"/>
      <c r="E74" s="25"/>
    </row>
    <row r="75" spans="1:7" x14ac:dyDescent="0.25">
      <c r="B75" s="101" t="s">
        <v>85</v>
      </c>
      <c r="C75" s="101"/>
      <c r="D75" s="101"/>
      <c r="E75" s="101"/>
      <c r="F75" s="27"/>
      <c r="G75" s="27"/>
    </row>
    <row r="76" spans="1:7" x14ac:dyDescent="0.25">
      <c r="B76" s="102" t="s">
        <v>86</v>
      </c>
      <c r="C76" s="102"/>
      <c r="D76" s="102"/>
      <c r="E76" s="102"/>
      <c r="F76" s="28"/>
      <c r="G76" s="28"/>
    </row>
  </sheetData>
  <mergeCells count="29">
    <mergeCell ref="A66:C66"/>
    <mergeCell ref="A67:D67"/>
    <mergeCell ref="A69:E70"/>
    <mergeCell ref="B75:E75"/>
    <mergeCell ref="B76:E76"/>
    <mergeCell ref="B56:C56"/>
    <mergeCell ref="A61:C61"/>
    <mergeCell ref="A62:D62"/>
    <mergeCell ref="A63:C63"/>
    <mergeCell ref="A64:D64"/>
    <mergeCell ref="A65:C65"/>
    <mergeCell ref="B40:C40"/>
    <mergeCell ref="B44:C44"/>
    <mergeCell ref="A48:C48"/>
    <mergeCell ref="A49:D49"/>
    <mergeCell ref="A50:C50"/>
    <mergeCell ref="B51:C51"/>
    <mergeCell ref="B8:C8"/>
    <mergeCell ref="B16:C16"/>
    <mergeCell ref="B17:C17"/>
    <mergeCell ref="B20:C20"/>
    <mergeCell ref="A37:C37"/>
    <mergeCell ref="A39:C39"/>
    <mergeCell ref="A1:E1"/>
    <mergeCell ref="A2:E2"/>
    <mergeCell ref="A3:E3"/>
    <mergeCell ref="A5:C5"/>
    <mergeCell ref="A6:D6"/>
    <mergeCell ref="A7:C7"/>
  </mergeCells>
  <conditionalFormatting sqref="D21:D23">
    <cfRule type="cellIs" dxfId="3" priority="4" operator="equal">
      <formula>0</formula>
    </cfRule>
  </conditionalFormatting>
  <conditionalFormatting sqref="D25:D27 D29">
    <cfRule type="cellIs" dxfId="2" priority="3" operator="equal">
      <formula>0</formula>
    </cfRule>
  </conditionalFormatting>
  <conditionalFormatting sqref="E21:E23">
    <cfRule type="cellIs" dxfId="1" priority="2" operator="equal">
      <formula>0</formula>
    </cfRule>
  </conditionalFormatting>
  <conditionalFormatting sqref="E25:E27 E29">
    <cfRule type="cellIs" dxfId="0" priority="1" operator="equal">
      <formula>0</formula>
    </cfRule>
  </conditionalFormatting>
  <dataValidations count="1">
    <dataValidation type="decimal" operator="greaterThanOrEqual" allowBlank="1" showInputMessage="1" showErrorMessage="1" sqref="D9:E17 D21:E23 D25:E29">
      <formula1>0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GridLines="0" topLeftCell="A55" workbookViewId="0">
      <selection activeCell="A69" sqref="A69:E70"/>
    </sheetView>
  </sheetViews>
  <sheetFormatPr baseColWidth="10" defaultRowHeight="15" x14ac:dyDescent="0.25"/>
  <cols>
    <col min="1" max="1" width="5" style="18" customWidth="1"/>
    <col min="2" max="2" width="40.85546875" style="18" customWidth="1"/>
    <col min="3" max="3" width="17.85546875" style="18" customWidth="1"/>
    <col min="4" max="4" width="20.28515625" style="18" customWidth="1"/>
    <col min="5" max="5" width="19.42578125" style="18" customWidth="1"/>
    <col min="6" max="6" width="14.85546875" style="18" bestFit="1" customWidth="1"/>
    <col min="7" max="7" width="14.7109375" style="18" customWidth="1"/>
    <col min="8" max="8" width="14.28515625" style="18" customWidth="1"/>
    <col min="9" max="16384" width="11.42578125" style="18"/>
  </cols>
  <sheetData>
    <row r="1" spans="1:5" ht="15.75" x14ac:dyDescent="0.25">
      <c r="A1" s="88" t="s">
        <v>0</v>
      </c>
      <c r="B1" s="89"/>
      <c r="C1" s="89"/>
      <c r="D1" s="89"/>
      <c r="E1" s="90"/>
    </row>
    <row r="2" spans="1:5" ht="15.75" x14ac:dyDescent="0.25">
      <c r="A2" s="91" t="s">
        <v>87</v>
      </c>
      <c r="B2" s="92"/>
      <c r="C2" s="92"/>
      <c r="D2" s="92"/>
      <c r="E2" s="93"/>
    </row>
    <row r="3" spans="1:5" ht="15.75" x14ac:dyDescent="0.25">
      <c r="A3" s="94" t="s">
        <v>92</v>
      </c>
      <c r="B3" s="95"/>
      <c r="C3" s="95"/>
      <c r="D3" s="95"/>
      <c r="E3" s="96"/>
    </row>
    <row r="4" spans="1:5" ht="15.75" x14ac:dyDescent="0.25">
      <c r="A4" s="30"/>
      <c r="B4" s="31"/>
      <c r="C4" s="31"/>
      <c r="D4" s="31"/>
      <c r="E4" s="32"/>
    </row>
    <row r="5" spans="1:5" ht="32.25" thickBot="1" x14ac:dyDescent="0.3">
      <c r="A5" s="97" t="s">
        <v>1</v>
      </c>
      <c r="B5" s="98"/>
      <c r="C5" s="98"/>
      <c r="D5" s="35" t="s">
        <v>91</v>
      </c>
      <c r="E5" s="33" t="s">
        <v>84</v>
      </c>
    </row>
    <row r="6" spans="1:5" x14ac:dyDescent="0.25">
      <c r="A6" s="99"/>
      <c r="B6" s="100"/>
      <c r="C6" s="100"/>
      <c r="D6" s="100"/>
      <c r="E6" s="37"/>
    </row>
    <row r="7" spans="1:5" x14ac:dyDescent="0.25">
      <c r="A7" s="86" t="s">
        <v>2</v>
      </c>
      <c r="B7" s="87"/>
      <c r="C7" s="87"/>
      <c r="D7" s="38"/>
      <c r="E7" s="39"/>
    </row>
    <row r="8" spans="1:5" x14ac:dyDescent="0.25">
      <c r="A8" s="40"/>
      <c r="B8" s="87" t="s">
        <v>3</v>
      </c>
      <c r="C8" s="87"/>
      <c r="D8" s="41">
        <f>SUM(D9:D19)</f>
        <v>6143994885.4899998</v>
      </c>
      <c r="E8" s="42">
        <f>SUM(E9:E19)</f>
        <v>10454232884.959999</v>
      </c>
    </row>
    <row r="9" spans="1:5" x14ac:dyDescent="0.25">
      <c r="A9" s="43"/>
      <c r="B9" s="44" t="s">
        <v>4</v>
      </c>
      <c r="C9" s="45"/>
      <c r="D9" s="46">
        <v>1928107471.27</v>
      </c>
      <c r="E9" s="47">
        <v>2415481687.98</v>
      </c>
    </row>
    <row r="10" spans="1:5" x14ac:dyDescent="0.25">
      <c r="A10" s="48"/>
      <c r="B10" s="44" t="s">
        <v>5</v>
      </c>
      <c r="C10" s="45"/>
      <c r="D10" s="46">
        <v>0</v>
      </c>
      <c r="E10" s="49">
        <v>0</v>
      </c>
    </row>
    <row r="11" spans="1:5" x14ac:dyDescent="0.25">
      <c r="A11" s="48"/>
      <c r="B11" s="44" t="s">
        <v>6</v>
      </c>
      <c r="C11" s="45"/>
      <c r="D11" s="46">
        <v>57855.15</v>
      </c>
      <c r="E11" s="47">
        <v>3541.54</v>
      </c>
    </row>
    <row r="12" spans="1:5" x14ac:dyDescent="0.25">
      <c r="A12" s="48"/>
      <c r="B12" s="44" t="s">
        <v>7</v>
      </c>
      <c r="C12" s="45"/>
      <c r="D12" s="46">
        <v>688558545.99000001</v>
      </c>
      <c r="E12" s="47">
        <v>1195541001.8</v>
      </c>
    </row>
    <row r="13" spans="1:5" x14ac:dyDescent="0.25">
      <c r="A13" s="48"/>
      <c r="B13" s="44" t="s">
        <v>81</v>
      </c>
      <c r="C13" s="45"/>
      <c r="D13" s="46">
        <v>115318815.78</v>
      </c>
      <c r="E13" s="47">
        <v>160655615.90000001</v>
      </c>
    </row>
    <row r="14" spans="1:5" x14ac:dyDescent="0.25">
      <c r="A14" s="48"/>
      <c r="B14" s="44" t="s">
        <v>82</v>
      </c>
      <c r="C14" s="45"/>
      <c r="D14" s="46">
        <v>93456489.859999999</v>
      </c>
      <c r="E14" s="47">
        <v>174046011.80000001</v>
      </c>
    </row>
    <row r="15" spans="1:5" x14ac:dyDescent="0.25">
      <c r="A15" s="48"/>
      <c r="B15" s="44" t="s">
        <v>8</v>
      </c>
      <c r="C15" s="45"/>
      <c r="D15" s="46">
        <v>0</v>
      </c>
      <c r="E15" s="49">
        <v>0</v>
      </c>
    </row>
    <row r="16" spans="1:5" ht="29.25" customHeight="1" x14ac:dyDescent="0.25">
      <c r="A16" s="48"/>
      <c r="B16" s="105" t="s">
        <v>9</v>
      </c>
      <c r="C16" s="105"/>
      <c r="D16" s="46">
        <v>0</v>
      </c>
      <c r="E16" s="49">
        <v>0</v>
      </c>
    </row>
    <row r="17" spans="1:5" ht="59.25" customHeight="1" x14ac:dyDescent="0.25">
      <c r="A17" s="48"/>
      <c r="B17" s="104" t="s">
        <v>83</v>
      </c>
      <c r="C17" s="104"/>
      <c r="D17" s="46">
        <v>3318495707.4400001</v>
      </c>
      <c r="E17" s="47">
        <v>6118717410.5299997</v>
      </c>
    </row>
    <row r="18" spans="1:5" ht="30" x14ac:dyDescent="0.25">
      <c r="A18" s="48"/>
      <c r="B18" s="44" t="s">
        <v>10</v>
      </c>
      <c r="C18" s="45"/>
      <c r="D18" s="50">
        <v>0</v>
      </c>
      <c r="E18" s="51">
        <v>0</v>
      </c>
    </row>
    <row r="19" spans="1:5" x14ac:dyDescent="0.25">
      <c r="A19" s="48"/>
      <c r="B19" s="44" t="s">
        <v>11</v>
      </c>
      <c r="C19" s="45"/>
      <c r="D19" s="50">
        <v>0</v>
      </c>
      <c r="E19" s="51">
        <v>389787615.41000003</v>
      </c>
    </row>
    <row r="20" spans="1:5" x14ac:dyDescent="0.25">
      <c r="A20" s="40"/>
      <c r="B20" s="87" t="s">
        <v>12</v>
      </c>
      <c r="C20" s="87"/>
      <c r="D20" s="41">
        <f>SUM(D21:D36)</f>
        <v>4890628491.8400002</v>
      </c>
      <c r="E20" s="42">
        <f>SUM(E21:E36)</f>
        <v>8779782684.3099995</v>
      </c>
    </row>
    <row r="21" spans="1:5" x14ac:dyDescent="0.25">
      <c r="A21" s="40"/>
      <c r="B21" s="52" t="s">
        <v>13</v>
      </c>
      <c r="C21" s="45"/>
      <c r="D21" s="46">
        <v>2210602834.3099999</v>
      </c>
      <c r="E21" s="47">
        <v>4680561853.71</v>
      </c>
    </row>
    <row r="22" spans="1:5" x14ac:dyDescent="0.25">
      <c r="A22" s="40"/>
      <c r="B22" s="52" t="s">
        <v>14</v>
      </c>
      <c r="C22" s="45"/>
      <c r="D22" s="46">
        <v>152814746.84999999</v>
      </c>
      <c r="E22" s="47">
        <v>417880884.38999999</v>
      </c>
    </row>
    <row r="23" spans="1:5" x14ac:dyDescent="0.25">
      <c r="A23" s="40"/>
      <c r="B23" s="52" t="s">
        <v>15</v>
      </c>
      <c r="C23" s="45"/>
      <c r="D23" s="46">
        <v>1188553715.3900001</v>
      </c>
      <c r="E23" s="47">
        <v>2075275455.04</v>
      </c>
    </row>
    <row r="24" spans="1:5" ht="30" x14ac:dyDescent="0.25">
      <c r="A24" s="40"/>
      <c r="B24" s="52" t="s">
        <v>16</v>
      </c>
      <c r="C24" s="45"/>
      <c r="D24" s="46">
        <v>0</v>
      </c>
      <c r="E24" s="49">
        <v>0</v>
      </c>
    </row>
    <row r="25" spans="1:5" x14ac:dyDescent="0.25">
      <c r="A25" s="40"/>
      <c r="B25" s="52" t="s">
        <v>17</v>
      </c>
      <c r="C25" s="45"/>
      <c r="D25" s="46">
        <v>410995641.82999998</v>
      </c>
      <c r="E25" s="47">
        <v>814229615.72000003</v>
      </c>
    </row>
    <row r="26" spans="1:5" x14ac:dyDescent="0.25">
      <c r="A26" s="40"/>
      <c r="B26" s="52" t="s">
        <v>18</v>
      </c>
      <c r="C26" s="45"/>
      <c r="D26" s="46">
        <v>30535680</v>
      </c>
      <c r="E26" s="47">
        <v>65125531.689999998</v>
      </c>
    </row>
    <row r="27" spans="1:5" x14ac:dyDescent="0.25">
      <c r="A27" s="40"/>
      <c r="B27" s="52" t="s">
        <v>19</v>
      </c>
      <c r="C27" s="45"/>
      <c r="D27" s="46">
        <v>7895419.3399999999</v>
      </c>
      <c r="E27" s="47">
        <v>221096442.19</v>
      </c>
    </row>
    <row r="28" spans="1:5" x14ac:dyDescent="0.25">
      <c r="A28" s="40"/>
      <c r="B28" s="52" t="s">
        <v>20</v>
      </c>
      <c r="C28" s="45"/>
      <c r="D28" s="46">
        <v>0</v>
      </c>
      <c r="E28" s="47">
        <v>0</v>
      </c>
    </row>
    <row r="29" spans="1:5" ht="30" x14ac:dyDescent="0.25">
      <c r="A29" s="40"/>
      <c r="B29" s="52" t="s">
        <v>21</v>
      </c>
      <c r="C29" s="45"/>
      <c r="D29" s="46">
        <v>86252788.920000002</v>
      </c>
      <c r="E29" s="47">
        <v>131198151.83</v>
      </c>
    </row>
    <row r="30" spans="1:5" x14ac:dyDescent="0.25">
      <c r="A30" s="40"/>
      <c r="B30" s="52" t="s">
        <v>22</v>
      </c>
      <c r="C30" s="45"/>
      <c r="D30" s="46">
        <v>0</v>
      </c>
      <c r="E30" s="49">
        <v>0</v>
      </c>
    </row>
    <row r="31" spans="1:5" x14ac:dyDescent="0.25">
      <c r="A31" s="40"/>
      <c r="B31" s="52" t="s">
        <v>23</v>
      </c>
      <c r="C31" s="45"/>
      <c r="D31" s="46">
        <v>372645.92</v>
      </c>
      <c r="E31" s="47">
        <v>529736.25</v>
      </c>
    </row>
    <row r="32" spans="1:5" x14ac:dyDescent="0.25">
      <c r="A32" s="40"/>
      <c r="B32" s="52" t="s">
        <v>24</v>
      </c>
      <c r="C32" s="45"/>
      <c r="D32" s="46">
        <v>0</v>
      </c>
      <c r="E32" s="49">
        <v>0</v>
      </c>
    </row>
    <row r="33" spans="1:8" x14ac:dyDescent="0.25">
      <c r="A33" s="40"/>
      <c r="B33" s="52" t="s">
        <v>25</v>
      </c>
      <c r="C33" s="45"/>
      <c r="D33" s="46">
        <v>0</v>
      </c>
      <c r="E33" s="49">
        <v>0</v>
      </c>
    </row>
    <row r="34" spans="1:8" x14ac:dyDescent="0.25">
      <c r="A34" s="40"/>
      <c r="B34" s="52" t="s">
        <v>26</v>
      </c>
      <c r="C34" s="45"/>
      <c r="D34" s="46">
        <v>0</v>
      </c>
      <c r="E34" s="49">
        <v>0</v>
      </c>
    </row>
    <row r="35" spans="1:8" x14ac:dyDescent="0.25">
      <c r="A35" s="40"/>
      <c r="B35" s="52" t="s">
        <v>27</v>
      </c>
      <c r="C35" s="45"/>
      <c r="D35" s="53">
        <v>0</v>
      </c>
      <c r="E35" s="49">
        <v>0</v>
      </c>
    </row>
    <row r="36" spans="1:8" x14ac:dyDescent="0.25">
      <c r="A36" s="40"/>
      <c r="B36" s="52" t="s">
        <v>28</v>
      </c>
      <c r="C36" s="45"/>
      <c r="D36" s="54">
        <v>802605019.28000009</v>
      </c>
      <c r="E36" s="49">
        <v>373885013.49000001</v>
      </c>
    </row>
    <row r="37" spans="1:8" x14ac:dyDescent="0.25">
      <c r="A37" s="84" t="s">
        <v>29</v>
      </c>
      <c r="B37" s="85"/>
      <c r="C37" s="85"/>
      <c r="D37" s="55">
        <f>D8-D20</f>
        <v>1253366393.6499996</v>
      </c>
      <c r="E37" s="56">
        <f>E8-E20</f>
        <v>1674450200.6499996</v>
      </c>
    </row>
    <row r="38" spans="1:8" x14ac:dyDescent="0.25">
      <c r="A38" s="57"/>
      <c r="B38" s="54"/>
      <c r="C38" s="54"/>
      <c r="D38" s="54"/>
      <c r="E38" s="49"/>
    </row>
    <row r="39" spans="1:8" x14ac:dyDescent="0.25">
      <c r="A39" s="86" t="s">
        <v>30</v>
      </c>
      <c r="B39" s="87"/>
      <c r="C39" s="87"/>
      <c r="D39" s="55"/>
      <c r="E39" s="56"/>
    </row>
    <row r="40" spans="1:8" x14ac:dyDescent="0.25">
      <c r="A40" s="40"/>
      <c r="B40" s="87" t="s">
        <v>3</v>
      </c>
      <c r="C40" s="87"/>
      <c r="D40" s="41">
        <f>SUM(D41:D43)</f>
        <v>0</v>
      </c>
      <c r="E40" s="42">
        <f>SUM(E41:E43)</f>
        <v>0</v>
      </c>
    </row>
    <row r="41" spans="1:8" x14ac:dyDescent="0.25">
      <c r="A41" s="40"/>
      <c r="B41" s="58" t="s">
        <v>31</v>
      </c>
      <c r="C41" s="45"/>
      <c r="D41" s="59">
        <v>0</v>
      </c>
      <c r="E41" s="60">
        <v>0</v>
      </c>
    </row>
    <row r="42" spans="1:8" x14ac:dyDescent="0.25">
      <c r="A42" s="40"/>
      <c r="B42" s="38" t="s">
        <v>32</v>
      </c>
      <c r="C42" s="45"/>
      <c r="D42" s="59">
        <v>0</v>
      </c>
      <c r="E42" s="60">
        <v>0</v>
      </c>
    </row>
    <row r="43" spans="1:8" x14ac:dyDescent="0.25">
      <c r="A43" s="40"/>
      <c r="B43" s="38" t="s">
        <v>33</v>
      </c>
      <c r="C43" s="45"/>
      <c r="D43" s="59">
        <v>0</v>
      </c>
      <c r="E43" s="60">
        <v>0</v>
      </c>
    </row>
    <row r="44" spans="1:8" x14ac:dyDescent="0.25">
      <c r="A44" s="40"/>
      <c r="B44" s="87" t="s">
        <v>12</v>
      </c>
      <c r="C44" s="87"/>
      <c r="D44" s="61">
        <f>SUM(D45:D47)</f>
        <v>704077656.39999998</v>
      </c>
      <c r="E44" s="62">
        <f>SUM(E45:E47)</f>
        <v>1266550214.3899999</v>
      </c>
    </row>
    <row r="45" spans="1:8" ht="30" x14ac:dyDescent="0.25">
      <c r="A45" s="40"/>
      <c r="B45" s="38" t="s">
        <v>31</v>
      </c>
      <c r="C45" s="45"/>
      <c r="D45" s="63">
        <v>623866960.60000002</v>
      </c>
      <c r="E45" s="64">
        <v>1119945248.3</v>
      </c>
    </row>
    <row r="46" spans="1:8" x14ac:dyDescent="0.25">
      <c r="A46" s="40"/>
      <c r="B46" s="38" t="s">
        <v>32</v>
      </c>
      <c r="C46" s="45"/>
      <c r="D46" s="63">
        <v>44705900.43</v>
      </c>
      <c r="E46" s="64">
        <v>115820122.81</v>
      </c>
    </row>
    <row r="47" spans="1:8" x14ac:dyDescent="0.25">
      <c r="A47" s="40"/>
      <c r="B47" s="38" t="s">
        <v>34</v>
      </c>
      <c r="C47" s="45"/>
      <c r="D47" s="63">
        <v>35504795.370000005</v>
      </c>
      <c r="E47" s="64">
        <v>30784843.280000001</v>
      </c>
    </row>
    <row r="48" spans="1:8" x14ac:dyDescent="0.25">
      <c r="A48" s="84" t="s">
        <v>35</v>
      </c>
      <c r="B48" s="85"/>
      <c r="C48" s="85"/>
      <c r="D48" s="65">
        <f>D40-D44</f>
        <v>-704077656.39999998</v>
      </c>
      <c r="E48" s="66">
        <f>E40-E44</f>
        <v>-1266550214.3899999</v>
      </c>
      <c r="G48" s="20"/>
      <c r="H48" s="20"/>
    </row>
    <row r="49" spans="1:8" x14ac:dyDescent="0.25">
      <c r="A49" s="82"/>
      <c r="B49" s="83"/>
      <c r="C49" s="83"/>
      <c r="D49" s="83"/>
      <c r="E49" s="39"/>
      <c r="G49" s="20"/>
      <c r="H49" s="20"/>
    </row>
    <row r="50" spans="1:8" x14ac:dyDescent="0.25">
      <c r="A50" s="86" t="s">
        <v>36</v>
      </c>
      <c r="B50" s="87"/>
      <c r="C50" s="87"/>
      <c r="D50" s="67"/>
      <c r="E50" s="68"/>
      <c r="G50" s="20"/>
      <c r="H50" s="20"/>
    </row>
    <row r="51" spans="1:8" x14ac:dyDescent="0.25">
      <c r="A51" s="40"/>
      <c r="B51" s="87" t="s">
        <v>3</v>
      </c>
      <c r="C51" s="87"/>
      <c r="D51" s="41">
        <f>SUM(D52+D55)</f>
        <v>705979578.01999998</v>
      </c>
      <c r="E51" s="42">
        <f>SUM(E52+E55)</f>
        <v>56768999.280000001</v>
      </c>
      <c r="G51" s="20"/>
      <c r="H51" s="20"/>
    </row>
    <row r="52" spans="1:8" x14ac:dyDescent="0.25">
      <c r="A52" s="40"/>
      <c r="B52" s="38" t="s">
        <v>37</v>
      </c>
      <c r="C52" s="45"/>
      <c r="D52" s="54">
        <f>D53</f>
        <v>705979578.01999998</v>
      </c>
      <c r="E52" s="49">
        <f>E53</f>
        <v>56768999.280000001</v>
      </c>
      <c r="G52" s="20"/>
      <c r="H52" s="20"/>
    </row>
    <row r="53" spans="1:8" x14ac:dyDescent="0.25">
      <c r="A53" s="40"/>
      <c r="B53" s="38" t="s">
        <v>38</v>
      </c>
      <c r="C53" s="45"/>
      <c r="D53" s="54">
        <v>705979578.01999998</v>
      </c>
      <c r="E53" s="49">
        <v>56768999.280000001</v>
      </c>
      <c r="G53" s="20"/>
      <c r="H53" s="20"/>
    </row>
    <row r="54" spans="1:8" x14ac:dyDescent="0.25">
      <c r="A54" s="40"/>
      <c r="B54" s="38" t="s">
        <v>39</v>
      </c>
      <c r="C54" s="45"/>
      <c r="D54" s="54">
        <v>0</v>
      </c>
      <c r="E54" s="49">
        <v>0</v>
      </c>
      <c r="G54" s="19"/>
      <c r="H54" s="19"/>
    </row>
    <row r="55" spans="1:8" x14ac:dyDescent="0.25">
      <c r="A55" s="40"/>
      <c r="B55" s="38" t="s">
        <v>40</v>
      </c>
      <c r="C55" s="45"/>
      <c r="D55" s="54">
        <v>0</v>
      </c>
      <c r="E55" s="49">
        <v>0</v>
      </c>
      <c r="G55" s="19"/>
      <c r="H55" s="19"/>
    </row>
    <row r="56" spans="1:8" x14ac:dyDescent="0.25">
      <c r="A56" s="40"/>
      <c r="B56" s="87" t="s">
        <v>12</v>
      </c>
      <c r="C56" s="87"/>
      <c r="D56" s="41">
        <f>SUM(D57+D60)</f>
        <v>777812929.28999996</v>
      </c>
      <c r="E56" s="42">
        <f>SUM(E57+E60)</f>
        <v>180253942.40000001</v>
      </c>
    </row>
    <row r="57" spans="1:8" x14ac:dyDescent="0.25">
      <c r="A57" s="40"/>
      <c r="B57" s="38" t="s">
        <v>41</v>
      </c>
      <c r="C57" s="45"/>
      <c r="D57" s="63">
        <f>D58</f>
        <v>777812929.28999996</v>
      </c>
      <c r="E57" s="60">
        <f>E58</f>
        <v>180253942.40000001</v>
      </c>
    </row>
    <row r="58" spans="1:8" x14ac:dyDescent="0.25">
      <c r="A58" s="40"/>
      <c r="B58" s="38" t="s">
        <v>38</v>
      </c>
      <c r="C58" s="45"/>
      <c r="D58" s="46">
        <v>777812929.28999996</v>
      </c>
      <c r="E58" s="69">
        <v>180253942.40000001</v>
      </c>
    </row>
    <row r="59" spans="1:8" x14ac:dyDescent="0.25">
      <c r="A59" s="40"/>
      <c r="B59" s="38" t="s">
        <v>39</v>
      </c>
      <c r="C59" s="45"/>
      <c r="D59" s="54">
        <v>0</v>
      </c>
      <c r="E59" s="49">
        <v>0</v>
      </c>
    </row>
    <row r="60" spans="1:8" x14ac:dyDescent="0.25">
      <c r="A60" s="40"/>
      <c r="B60" s="38" t="s">
        <v>42</v>
      </c>
      <c r="C60" s="45"/>
      <c r="D60" s="70">
        <v>0</v>
      </c>
      <c r="E60" s="49">
        <v>0</v>
      </c>
    </row>
    <row r="61" spans="1:8" x14ac:dyDescent="0.25">
      <c r="A61" s="84" t="s">
        <v>43</v>
      </c>
      <c r="B61" s="85"/>
      <c r="C61" s="85"/>
      <c r="D61" s="65">
        <f>D51-D56</f>
        <v>-71833351.269999981</v>
      </c>
      <c r="E61" s="66">
        <f>E51-E56</f>
        <v>-123484943.12</v>
      </c>
    </row>
    <row r="62" spans="1:8" x14ac:dyDescent="0.25">
      <c r="A62" s="82"/>
      <c r="B62" s="83"/>
      <c r="C62" s="83"/>
      <c r="D62" s="83"/>
      <c r="E62" s="39"/>
    </row>
    <row r="63" spans="1:8" x14ac:dyDescent="0.25">
      <c r="A63" s="80" t="s">
        <v>44</v>
      </c>
      <c r="B63" s="81"/>
      <c r="C63" s="81"/>
      <c r="D63" s="55">
        <f>D37+D48+D61</f>
        <v>477455385.97999966</v>
      </c>
      <c r="E63" s="56">
        <f>E37+E48+E61</f>
        <v>284415043.13999975</v>
      </c>
    </row>
    <row r="64" spans="1:8" x14ac:dyDescent="0.25">
      <c r="A64" s="82"/>
      <c r="B64" s="83"/>
      <c r="C64" s="83"/>
      <c r="D64" s="83"/>
      <c r="E64" s="39"/>
    </row>
    <row r="65" spans="1:7" x14ac:dyDescent="0.25">
      <c r="A65" s="84" t="s">
        <v>45</v>
      </c>
      <c r="B65" s="85"/>
      <c r="C65" s="85"/>
      <c r="D65" s="71">
        <f>E66</f>
        <v>572039656.9599998</v>
      </c>
      <c r="E65" s="72">
        <v>287624613.81999999</v>
      </c>
    </row>
    <row r="66" spans="1:7" x14ac:dyDescent="0.25">
      <c r="A66" s="80" t="s">
        <v>46</v>
      </c>
      <c r="B66" s="81"/>
      <c r="C66" s="81"/>
      <c r="D66" s="65">
        <f>D63+D65</f>
        <v>1049495042.9399995</v>
      </c>
      <c r="E66" s="66">
        <f>E63+E65</f>
        <v>572039656.9599998</v>
      </c>
    </row>
    <row r="67" spans="1:7" ht="15.75" thickBot="1" x14ac:dyDescent="0.3">
      <c r="A67" s="106"/>
      <c r="B67" s="107"/>
      <c r="C67" s="107"/>
      <c r="D67" s="107"/>
      <c r="E67" s="73"/>
    </row>
    <row r="68" spans="1:7" ht="15.75" x14ac:dyDescent="0.25">
      <c r="A68" s="25"/>
      <c r="B68" s="25"/>
      <c r="C68" s="25"/>
      <c r="D68" s="26"/>
      <c r="E68" s="25"/>
    </row>
    <row r="69" spans="1:7" ht="15" customHeight="1" x14ac:dyDescent="0.25">
      <c r="A69" s="103" t="s">
        <v>88</v>
      </c>
      <c r="B69" s="103"/>
      <c r="C69" s="103"/>
      <c r="D69" s="103"/>
      <c r="E69" s="103"/>
      <c r="F69" s="36"/>
      <c r="G69" s="36"/>
    </row>
    <row r="70" spans="1:7" ht="15.75" customHeight="1" x14ac:dyDescent="0.25">
      <c r="A70" s="103"/>
      <c r="B70" s="103"/>
      <c r="C70" s="103"/>
      <c r="D70" s="103"/>
      <c r="E70" s="103"/>
      <c r="F70" s="36"/>
      <c r="G70" s="36"/>
    </row>
    <row r="71" spans="1:7" ht="15.75" customHeight="1" x14ac:dyDescent="0.25">
      <c r="A71" s="29"/>
      <c r="B71" s="29"/>
      <c r="C71" s="29"/>
      <c r="D71" s="34"/>
      <c r="E71" s="34"/>
    </row>
    <row r="72" spans="1:7" ht="15.75" customHeight="1" x14ac:dyDescent="0.25">
      <c r="A72" s="29"/>
      <c r="B72" s="29"/>
      <c r="C72" s="29"/>
      <c r="D72" s="34"/>
      <c r="E72" s="29"/>
    </row>
    <row r="73" spans="1:7" ht="15.75" customHeight="1" x14ac:dyDescent="0.25">
      <c r="A73" s="29"/>
      <c r="B73" s="29"/>
      <c r="C73" s="29"/>
      <c r="D73" s="29"/>
      <c r="E73" s="29"/>
    </row>
    <row r="74" spans="1:7" ht="15.75" x14ac:dyDescent="0.25">
      <c r="B74" s="25"/>
      <c r="C74" s="25"/>
      <c r="D74" s="25"/>
      <c r="E74" s="25"/>
    </row>
    <row r="75" spans="1:7" x14ac:dyDescent="0.25">
      <c r="B75" s="101" t="s">
        <v>85</v>
      </c>
      <c r="C75" s="101"/>
      <c r="D75" s="101"/>
      <c r="E75" s="101"/>
      <c r="F75" s="27"/>
      <c r="G75" s="27"/>
    </row>
    <row r="76" spans="1:7" x14ac:dyDescent="0.25">
      <c r="B76" s="102" t="s">
        <v>86</v>
      </c>
      <c r="C76" s="102"/>
      <c r="D76" s="102"/>
      <c r="E76" s="102"/>
      <c r="F76" s="28"/>
      <c r="G76" s="28"/>
    </row>
  </sheetData>
  <mergeCells count="29">
    <mergeCell ref="B75:E75"/>
    <mergeCell ref="B76:E76"/>
    <mergeCell ref="A69:E70"/>
    <mergeCell ref="B17:C17"/>
    <mergeCell ref="B16:C16"/>
    <mergeCell ref="B44:C44"/>
    <mergeCell ref="B40:C40"/>
    <mergeCell ref="A67:D67"/>
    <mergeCell ref="A48:C48"/>
    <mergeCell ref="A49:D49"/>
    <mergeCell ref="A50:C50"/>
    <mergeCell ref="B51:C51"/>
    <mergeCell ref="B56:C56"/>
    <mergeCell ref="A66:C66"/>
    <mergeCell ref="A61:C61"/>
    <mergeCell ref="A62:D62"/>
    <mergeCell ref="A1:E1"/>
    <mergeCell ref="A2:E2"/>
    <mergeCell ref="A3:E3"/>
    <mergeCell ref="A5:C5"/>
    <mergeCell ref="A6:D6"/>
    <mergeCell ref="A63:C63"/>
    <mergeCell ref="A64:D64"/>
    <mergeCell ref="A65:C65"/>
    <mergeCell ref="A7:C7"/>
    <mergeCell ref="B8:C8"/>
    <mergeCell ref="B20:C20"/>
    <mergeCell ref="A37:C37"/>
    <mergeCell ref="A39:C39"/>
  </mergeCells>
  <conditionalFormatting sqref="D21:D23">
    <cfRule type="cellIs" dxfId="7" priority="7" operator="equal">
      <formula>0</formula>
    </cfRule>
  </conditionalFormatting>
  <conditionalFormatting sqref="D25:D27 D29">
    <cfRule type="cellIs" dxfId="6" priority="6" operator="equal">
      <formula>0</formula>
    </cfRule>
  </conditionalFormatting>
  <conditionalFormatting sqref="E21:E23">
    <cfRule type="cellIs" dxfId="5" priority="2" operator="equal">
      <formula>0</formula>
    </cfRule>
  </conditionalFormatting>
  <conditionalFormatting sqref="E25:E27 E29">
    <cfRule type="cellIs" dxfId="4" priority="1" operator="equal">
      <formula>0</formula>
    </cfRule>
  </conditionalFormatting>
  <dataValidations count="1">
    <dataValidation type="decimal" operator="greaterThanOrEqual" allowBlank="1" showInputMessage="1" showErrorMessage="1" sqref="D9:E17 D21:E23 D25:E29">
      <formula1>0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8"/>
  <sheetViews>
    <sheetView topLeftCell="A3" workbookViewId="0">
      <selection activeCell="K27" sqref="K27"/>
    </sheetView>
  </sheetViews>
  <sheetFormatPr baseColWidth="10" defaultRowHeight="15" x14ac:dyDescent="0.25"/>
  <cols>
    <col min="1" max="1" width="66.28515625" bestFit="1" customWidth="1"/>
    <col min="2" max="2" width="16.85546875" style="1" bestFit="1" customWidth="1"/>
    <col min="3" max="3" width="16.85546875" style="1" hidden="1" customWidth="1"/>
    <col min="4" max="4" width="16.85546875" hidden="1" customWidth="1"/>
    <col min="5" max="5" width="14.140625" hidden="1" customWidth="1"/>
    <col min="6" max="7" width="16.85546875" bestFit="1" customWidth="1"/>
    <col min="9" max="9" width="14.140625" style="1" bestFit="1" customWidth="1"/>
    <col min="11" max="11" width="19" style="1" customWidth="1"/>
  </cols>
  <sheetData>
    <row r="3" spans="1:10" x14ac:dyDescent="0.25">
      <c r="A3" s="3" t="s">
        <v>47</v>
      </c>
    </row>
    <row r="4" spans="1:10" x14ac:dyDescent="0.25">
      <c r="A4" s="4" t="s">
        <v>48</v>
      </c>
    </row>
    <row r="5" spans="1:10" x14ac:dyDescent="0.25">
      <c r="A5" s="5" t="s">
        <v>49</v>
      </c>
      <c r="B5" s="24"/>
      <c r="C5" s="7">
        <v>3395214.48</v>
      </c>
      <c r="E5" s="8"/>
      <c r="F5" s="8"/>
      <c r="G5" s="8"/>
      <c r="H5" s="8"/>
      <c r="I5" s="108"/>
      <c r="J5" s="9"/>
    </row>
    <row r="6" spans="1:10" x14ac:dyDescent="0.25">
      <c r="A6" t="s">
        <v>50</v>
      </c>
      <c r="B6" s="10"/>
    </row>
    <row r="7" spans="1:10" ht="15.75" customHeight="1" x14ac:dyDescent="0.25">
      <c r="A7" s="11" t="s">
        <v>51</v>
      </c>
      <c r="C7" s="12">
        <v>793801551.76999998</v>
      </c>
      <c r="D7" s="11"/>
    </row>
    <row r="8" spans="1:10" x14ac:dyDescent="0.25">
      <c r="A8" s="11" t="s">
        <v>52</v>
      </c>
      <c r="C8" s="12">
        <v>160000000</v>
      </c>
      <c r="D8" s="11"/>
    </row>
    <row r="9" spans="1:10" x14ac:dyDescent="0.25">
      <c r="A9" s="11" t="s">
        <v>53</v>
      </c>
      <c r="B9" s="6"/>
      <c r="C9" s="12">
        <v>15952432.470000001</v>
      </c>
      <c r="D9" s="11"/>
    </row>
    <row r="10" spans="1:10" x14ac:dyDescent="0.25">
      <c r="A10" s="11" t="s">
        <v>78</v>
      </c>
      <c r="C10" s="12"/>
      <c r="D10" s="11"/>
    </row>
    <row r="11" spans="1:10" x14ac:dyDescent="0.25">
      <c r="A11" s="11" t="s">
        <v>54</v>
      </c>
      <c r="C11" s="12">
        <v>74471243.310000002</v>
      </c>
      <c r="D11" s="11"/>
    </row>
    <row r="12" spans="1:10" x14ac:dyDescent="0.25">
      <c r="A12" s="11" t="s">
        <v>55</v>
      </c>
      <c r="C12" s="12"/>
      <c r="D12" s="11"/>
    </row>
    <row r="13" spans="1:10" x14ac:dyDescent="0.25">
      <c r="A13" s="11" t="s">
        <v>56</v>
      </c>
      <c r="B13" s="23">
        <v>0</v>
      </c>
      <c r="C13" s="12"/>
      <c r="D13" s="11"/>
    </row>
    <row r="14" spans="1:10" x14ac:dyDescent="0.25">
      <c r="B14" s="13">
        <f>SUM(B5:B13)</f>
        <v>0</v>
      </c>
      <c r="C14" s="13">
        <f>SUM(C5:C11)</f>
        <v>1047620442.03</v>
      </c>
      <c r="D14" s="1">
        <v>1047620442</v>
      </c>
      <c r="E14" s="2">
        <f>C14-D14</f>
        <v>2.9999971389770508E-2</v>
      </c>
    </row>
    <row r="16" spans="1:10" x14ac:dyDescent="0.25">
      <c r="B16" s="10"/>
    </row>
    <row r="17" spans="1:11" x14ac:dyDescent="0.25">
      <c r="A17" s="4" t="s">
        <v>57</v>
      </c>
      <c r="B17" s="10"/>
    </row>
    <row r="18" spans="1:11" x14ac:dyDescent="0.25">
      <c r="A18" s="4" t="s">
        <v>58</v>
      </c>
      <c r="B18" s="10"/>
    </row>
    <row r="19" spans="1:11" x14ac:dyDescent="0.25">
      <c r="A19" t="s">
        <v>59</v>
      </c>
      <c r="B19" s="14"/>
      <c r="C19" s="1">
        <v>18510075.190000001</v>
      </c>
    </row>
    <row r="20" spans="1:11" x14ac:dyDescent="0.25">
      <c r="A20" t="s">
        <v>60</v>
      </c>
      <c r="B20" s="21">
        <f>72260089.87+30776087.78</f>
        <v>103036177.65000001</v>
      </c>
      <c r="C20" s="1">
        <v>631939</v>
      </c>
      <c r="G20" s="1"/>
      <c r="K20" s="1">
        <f>139880588.76+3051657.3</f>
        <v>142932246.06</v>
      </c>
    </row>
    <row r="21" spans="1:11" x14ac:dyDescent="0.25">
      <c r="A21" t="s">
        <v>89</v>
      </c>
      <c r="B21" s="14">
        <v>2131449.41</v>
      </c>
      <c r="K21" s="1">
        <v>9134926.9499999993</v>
      </c>
    </row>
    <row r="22" spans="1:11" x14ac:dyDescent="0.25">
      <c r="A22" s="11" t="s">
        <v>90</v>
      </c>
      <c r="B22" s="14">
        <v>21779465.129999999</v>
      </c>
      <c r="K22" s="1">
        <v>79853320.420000002</v>
      </c>
    </row>
    <row r="23" spans="1:11" x14ac:dyDescent="0.25">
      <c r="A23" t="s">
        <v>61</v>
      </c>
      <c r="B23" s="21">
        <v>224973799.28</v>
      </c>
      <c r="G23" s="1">
        <v>1952577336.4300001</v>
      </c>
      <c r="K23" s="1">
        <f>+[1]Recuperado_Hoja1!$H$29*-1</f>
        <v>671503873.2299999</v>
      </c>
    </row>
    <row r="24" spans="1:11" x14ac:dyDescent="0.25">
      <c r="A24" t="s">
        <v>62</v>
      </c>
      <c r="B24" s="14"/>
      <c r="G24" s="1">
        <f>8362301105.39-6901008733.67</f>
        <v>1461292371.7200003</v>
      </c>
      <c r="I24" s="1">
        <f>G24-1477836083.12</f>
        <v>-16543711.399999619</v>
      </c>
      <c r="K24" s="1">
        <v>5081437.91</v>
      </c>
    </row>
    <row r="25" spans="1:11" x14ac:dyDescent="0.25">
      <c r="A25" t="s">
        <v>77</v>
      </c>
      <c r="B25" s="23">
        <v>450372142.11000001</v>
      </c>
      <c r="K25" s="1">
        <v>30620907.809999999</v>
      </c>
    </row>
    <row r="26" spans="1:11" x14ac:dyDescent="0.25">
      <c r="A26" t="s">
        <v>63</v>
      </c>
      <c r="B26" s="14"/>
      <c r="K26" s="1">
        <v>260939.24</v>
      </c>
    </row>
    <row r="27" spans="1:11" x14ac:dyDescent="0.25">
      <c r="A27" t="s">
        <v>80</v>
      </c>
      <c r="B27" s="21">
        <v>311985.7</v>
      </c>
    </row>
    <row r="28" spans="1:11" x14ac:dyDescent="0.25">
      <c r="A28" s="11" t="s">
        <v>78</v>
      </c>
      <c r="B28" s="14">
        <v>0</v>
      </c>
      <c r="C28" s="12">
        <v>258050947.53</v>
      </c>
      <c r="D28" s="11"/>
      <c r="E28" s="1">
        <f>90747516.08-1791661.48</f>
        <v>88955854.599999994</v>
      </c>
    </row>
    <row r="29" spans="1:11" x14ac:dyDescent="0.25">
      <c r="A29" s="11" t="s">
        <v>79</v>
      </c>
      <c r="B29" s="14" t="s">
        <v>93</v>
      </c>
      <c r="C29" s="12"/>
      <c r="D29" s="11"/>
      <c r="E29" s="1"/>
    </row>
    <row r="30" spans="1:11" x14ac:dyDescent="0.25">
      <c r="A30" s="11"/>
      <c r="B30" s="15">
        <f>SUM(B19:B29)</f>
        <v>802605019.28000009</v>
      </c>
      <c r="C30" s="12"/>
      <c r="D30" s="11"/>
      <c r="E30" s="1"/>
      <c r="F30" s="2">
        <f>B30-B14</f>
        <v>802605019.28000009</v>
      </c>
      <c r="K30" s="15">
        <f>SUM(K19:K29)</f>
        <v>939387651.61999977</v>
      </c>
    </row>
    <row r="31" spans="1:11" x14ac:dyDescent="0.25">
      <c r="B31" s="13"/>
      <c r="C31" s="1">
        <v>400726.3</v>
      </c>
    </row>
    <row r="32" spans="1:11" x14ac:dyDescent="0.25">
      <c r="C32" s="1">
        <f>SUM(C19:C31)</f>
        <v>277593688.02000004</v>
      </c>
      <c r="D32" s="1">
        <v>366549543</v>
      </c>
      <c r="E32" s="2">
        <f>D32-C32</f>
        <v>88955854.979999959</v>
      </c>
    </row>
    <row r="33" spans="1:9" x14ac:dyDescent="0.25">
      <c r="A33" s="3" t="s">
        <v>64</v>
      </c>
    </row>
    <row r="34" spans="1:9" x14ac:dyDescent="0.25">
      <c r="A34" s="4" t="s">
        <v>65</v>
      </c>
    </row>
    <row r="35" spans="1:9" x14ac:dyDescent="0.25">
      <c r="A35" t="s">
        <v>66</v>
      </c>
      <c r="B35" s="1">
        <v>0</v>
      </c>
      <c r="C35" s="1">
        <v>7193276</v>
      </c>
    </row>
    <row r="36" spans="1:9" x14ac:dyDescent="0.25">
      <c r="A36" s="11" t="s">
        <v>70</v>
      </c>
      <c r="B36" s="1">
        <v>0</v>
      </c>
      <c r="C36" s="1">
        <v>49718929.090000004</v>
      </c>
    </row>
    <row r="37" spans="1:9" x14ac:dyDescent="0.25">
      <c r="B37" s="16"/>
      <c r="C37" s="1">
        <v>2000</v>
      </c>
    </row>
    <row r="38" spans="1:9" x14ac:dyDescent="0.25">
      <c r="B38" s="16"/>
      <c r="C38" s="1">
        <f>530216335.94-502274982.72</f>
        <v>27941353.219999969</v>
      </c>
      <c r="G38">
        <f>404484274.61-179510475.33</f>
        <v>224973799.28</v>
      </c>
    </row>
    <row r="39" spans="1:9" x14ac:dyDescent="0.25">
      <c r="B39" s="16"/>
    </row>
    <row r="40" spans="1:9" x14ac:dyDescent="0.25">
      <c r="B40" s="13">
        <f>SUM(B35:B39)</f>
        <v>0</v>
      </c>
      <c r="C40" s="13">
        <f>SUM(C35:C38)</f>
        <v>84855558.309999973</v>
      </c>
    </row>
    <row r="42" spans="1:9" x14ac:dyDescent="0.25">
      <c r="A42" s="3" t="s">
        <v>67</v>
      </c>
      <c r="B42" s="10"/>
    </row>
    <row r="43" spans="1:9" x14ac:dyDescent="0.25">
      <c r="A43" s="3" t="s">
        <v>68</v>
      </c>
      <c r="B43" s="10"/>
    </row>
    <row r="44" spans="1:9" x14ac:dyDescent="0.25">
      <c r="A44" t="s">
        <v>69</v>
      </c>
      <c r="B44" s="22"/>
    </row>
    <row r="45" spans="1:9" x14ac:dyDescent="0.25">
      <c r="A45" s="11" t="s">
        <v>66</v>
      </c>
      <c r="B45" s="1">
        <v>22943059.600000001</v>
      </c>
      <c r="C45" s="12"/>
      <c r="D45" s="11"/>
      <c r="I45" s="1">
        <v>14970897.699999999</v>
      </c>
    </row>
    <row r="46" spans="1:9" x14ac:dyDescent="0.25">
      <c r="A46" s="11" t="s">
        <v>70</v>
      </c>
      <c r="B46" s="1">
        <v>12561735.77</v>
      </c>
      <c r="C46" s="12"/>
      <c r="D46" s="11"/>
      <c r="I46" s="1">
        <v>18653424.27</v>
      </c>
    </row>
    <row r="47" spans="1:9" x14ac:dyDescent="0.25">
      <c r="B47" s="13">
        <f>SUM(B44:B46)</f>
        <v>35504795.370000005</v>
      </c>
      <c r="I47" s="13">
        <f>SUM(I44:I46)</f>
        <v>33624321.969999999</v>
      </c>
    </row>
    <row r="50" spans="1:6" x14ac:dyDescent="0.25">
      <c r="A50" s="3" t="s">
        <v>71</v>
      </c>
    </row>
    <row r="51" spans="1:6" x14ac:dyDescent="0.25">
      <c r="A51" s="4" t="s">
        <v>72</v>
      </c>
      <c r="D51" s="1"/>
    </row>
    <row r="52" spans="1:6" x14ac:dyDescent="0.25">
      <c r="A52" s="11" t="s">
        <v>73</v>
      </c>
      <c r="B52" s="6">
        <v>0</v>
      </c>
      <c r="C52" s="12">
        <v>277022724.64999998</v>
      </c>
      <c r="D52" s="1"/>
    </row>
    <row r="53" spans="1:6" x14ac:dyDescent="0.25">
      <c r="A53" s="11"/>
      <c r="B53" s="16"/>
      <c r="C53" s="12">
        <v>79166666.680000007</v>
      </c>
      <c r="D53" s="12"/>
    </row>
    <row r="54" spans="1:6" x14ac:dyDescent="0.25">
      <c r="D54" s="1"/>
    </row>
    <row r="55" spans="1:6" x14ac:dyDescent="0.25">
      <c r="A55" s="4" t="s">
        <v>74</v>
      </c>
    </row>
    <row r="56" spans="1:6" x14ac:dyDescent="0.25">
      <c r="A56" t="s">
        <v>75</v>
      </c>
      <c r="B56" s="17">
        <v>0</v>
      </c>
      <c r="C56"/>
      <c r="F56" t="s">
        <v>76</v>
      </c>
    </row>
    <row r="58" spans="1:6" x14ac:dyDescent="0.25">
      <c r="B58" s="1">
        <f>SUM(B55:B57)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FLujo de efectivo Sept</vt:lpstr>
      <vt:lpstr>FLujo de efectivo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Ortega Merida Irvin Oswaldo</cp:lastModifiedBy>
  <cp:lastPrinted>2023-10-16T21:16:25Z</cp:lastPrinted>
  <dcterms:created xsi:type="dcterms:W3CDTF">2019-07-18T18:39:11Z</dcterms:created>
  <dcterms:modified xsi:type="dcterms:W3CDTF">2023-10-16T21:17:02Z</dcterms:modified>
</cp:coreProperties>
</file>