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875" windowHeight="9450"/>
  </bookViews>
  <sheets>
    <sheet name="Estado de Situacion Financiera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F76" i="1" l="1"/>
  <c r="AG104" i="1" l="1"/>
  <c r="AF104" i="1"/>
  <c r="BN103" i="1"/>
  <c r="BN101" i="1" s="1"/>
  <c r="BM103" i="1"/>
  <c r="AG103" i="1"/>
  <c r="AF103" i="1"/>
  <c r="BN102" i="1"/>
  <c r="BM102" i="1"/>
  <c r="AG102" i="1"/>
  <c r="AF102" i="1"/>
  <c r="BM101" i="1"/>
  <c r="AG101" i="1"/>
  <c r="AF101" i="1"/>
  <c r="AG100" i="1"/>
  <c r="AF100" i="1"/>
  <c r="BN99" i="1"/>
  <c r="BM99" i="1"/>
  <c r="AG99" i="1"/>
  <c r="AF99" i="1"/>
  <c r="BN98" i="1"/>
  <c r="BN86" i="1" s="1"/>
  <c r="BM98" i="1"/>
  <c r="AG98" i="1"/>
  <c r="AF98" i="1"/>
  <c r="BN97" i="1"/>
  <c r="BM97" i="1"/>
  <c r="AG97" i="1"/>
  <c r="AF97" i="1"/>
  <c r="BN96" i="1"/>
  <c r="BM96" i="1"/>
  <c r="AG96" i="1"/>
  <c r="AF96" i="1"/>
  <c r="BN95" i="1"/>
  <c r="BM95" i="1"/>
  <c r="AG95" i="1"/>
  <c r="AF95" i="1"/>
  <c r="BN94" i="1"/>
  <c r="BM94" i="1"/>
  <c r="AG94" i="1"/>
  <c r="AF94" i="1"/>
  <c r="BN93" i="1"/>
  <c r="BM93" i="1"/>
  <c r="AG93" i="1"/>
  <c r="AF93" i="1"/>
  <c r="BN92" i="1"/>
  <c r="BM92" i="1"/>
  <c r="AG92" i="1"/>
  <c r="AG88" i="1" s="1"/>
  <c r="BN91" i="1"/>
  <c r="BM91" i="1"/>
  <c r="AG91" i="1"/>
  <c r="AF91" i="1"/>
  <c r="BN90" i="1"/>
  <c r="BM90" i="1"/>
  <c r="AG90" i="1"/>
  <c r="AF90" i="1"/>
  <c r="BN89" i="1"/>
  <c r="BM89" i="1"/>
  <c r="AG89" i="1"/>
  <c r="AF89" i="1"/>
  <c r="AF88" i="1"/>
  <c r="AG87" i="1"/>
  <c r="AF87" i="1"/>
  <c r="BM86" i="1"/>
  <c r="AG86" i="1"/>
  <c r="AF86" i="1"/>
  <c r="BN85" i="1"/>
  <c r="BM85" i="1"/>
  <c r="AG85" i="1"/>
  <c r="AF85" i="1"/>
  <c r="BN84" i="1"/>
  <c r="BM84" i="1"/>
  <c r="AG84" i="1"/>
  <c r="AF84" i="1"/>
  <c r="BN83" i="1"/>
  <c r="BM83" i="1"/>
  <c r="AG83" i="1"/>
  <c r="AF83" i="1"/>
  <c r="BN82" i="1"/>
  <c r="BM82" i="1"/>
  <c r="AG82" i="1"/>
  <c r="AF82" i="1"/>
  <c r="BN78" i="1"/>
  <c r="BM78" i="1"/>
  <c r="BN77" i="1"/>
  <c r="BM77" i="1"/>
  <c r="BN76" i="1"/>
  <c r="BM76" i="1"/>
  <c r="AG76" i="1"/>
  <c r="BN75" i="1"/>
  <c r="BM75" i="1"/>
  <c r="BN74" i="1"/>
  <c r="BM74" i="1"/>
  <c r="BN73" i="1"/>
  <c r="BM73" i="1"/>
  <c r="BN72" i="1"/>
  <c r="BM72" i="1"/>
  <c r="BN71" i="1"/>
  <c r="BM71" i="1"/>
  <c r="BN70" i="1"/>
  <c r="BM70" i="1"/>
  <c r="BN69" i="1"/>
  <c r="BM69" i="1"/>
  <c r="BN68" i="1"/>
  <c r="BM68" i="1"/>
  <c r="BN67" i="1"/>
  <c r="BM67" i="1"/>
  <c r="AG67" i="1"/>
  <c r="AF67" i="1"/>
  <c r="BN66" i="1"/>
  <c r="BM66" i="1"/>
  <c r="AG66" i="1"/>
  <c r="BN65" i="1"/>
  <c r="BM65" i="1"/>
  <c r="AG65" i="1"/>
  <c r="BN64" i="1"/>
  <c r="BM64" i="1"/>
  <c r="BN63" i="1"/>
  <c r="BM63" i="1"/>
  <c r="AG63" i="1"/>
  <c r="BN62" i="1"/>
  <c r="BM62" i="1"/>
  <c r="AG62" i="1"/>
  <c r="BN61" i="1"/>
  <c r="BM61" i="1"/>
  <c r="AG61" i="1"/>
  <c r="AG60" i="1"/>
  <c r="BN59" i="1"/>
  <c r="BM59" i="1"/>
  <c r="AG59" i="1"/>
  <c r="AF59" i="1"/>
  <c r="BN58" i="1"/>
  <c r="BM58" i="1"/>
  <c r="AG58" i="1"/>
  <c r="AF58" i="1"/>
  <c r="BN57" i="1"/>
  <c r="BM57" i="1"/>
  <c r="AG57" i="1"/>
  <c r="AF57" i="1"/>
  <c r="BN56" i="1"/>
  <c r="BM56" i="1"/>
  <c r="AG56" i="1"/>
  <c r="AF56" i="1"/>
  <c r="BN55" i="1"/>
  <c r="BM55" i="1"/>
  <c r="AG55" i="1"/>
  <c r="AF55" i="1"/>
  <c r="BN54" i="1"/>
  <c r="BM54" i="1"/>
  <c r="AG54" i="1"/>
  <c r="AF54" i="1"/>
  <c r="BN53" i="1"/>
  <c r="BM53" i="1"/>
  <c r="AG53" i="1"/>
  <c r="AF53" i="1"/>
  <c r="BN52" i="1"/>
  <c r="BM52" i="1"/>
  <c r="AG52" i="1"/>
  <c r="AF52" i="1"/>
  <c r="BN51" i="1"/>
  <c r="BM51" i="1"/>
  <c r="BN50" i="1"/>
  <c r="BM50" i="1"/>
  <c r="AG50" i="1"/>
  <c r="AG49" i="1"/>
  <c r="AG48" i="1"/>
  <c r="AF48" i="1"/>
  <c r="BN47" i="1"/>
  <c r="BM47" i="1"/>
  <c r="BN46" i="1"/>
  <c r="BM46" i="1"/>
  <c r="BN45" i="1"/>
  <c r="BM45" i="1"/>
  <c r="AG45" i="1"/>
  <c r="AF45" i="1"/>
  <c r="BN44" i="1"/>
  <c r="BM44" i="1"/>
  <c r="AG44" i="1"/>
  <c r="AF44" i="1"/>
  <c r="BN43" i="1"/>
  <c r="BM43" i="1"/>
  <c r="AG43" i="1"/>
  <c r="AF43" i="1"/>
  <c r="BN42" i="1"/>
  <c r="BM42" i="1"/>
  <c r="AG42" i="1"/>
  <c r="AG41" i="1" s="1"/>
  <c r="AF42" i="1"/>
  <c r="BN41" i="1"/>
  <c r="BM41" i="1"/>
  <c r="AF41" i="1"/>
  <c r="BN40" i="1"/>
  <c r="BM40" i="1"/>
  <c r="AG40" i="1"/>
  <c r="AF40" i="1"/>
  <c r="BN39" i="1"/>
  <c r="BM39" i="1"/>
  <c r="AG39" i="1"/>
  <c r="AF39" i="1"/>
  <c r="BN38" i="1"/>
  <c r="BM38" i="1"/>
  <c r="AG38" i="1"/>
  <c r="AF38" i="1"/>
  <c r="BN37" i="1"/>
  <c r="BM37" i="1"/>
  <c r="AG37" i="1"/>
  <c r="AF37" i="1"/>
  <c r="BN36" i="1"/>
  <c r="BM36" i="1"/>
  <c r="AG36" i="1"/>
  <c r="AF36" i="1"/>
  <c r="AG35" i="1"/>
  <c r="AF35" i="1"/>
  <c r="AG34" i="1"/>
  <c r="AF34" i="1"/>
  <c r="BN33" i="1"/>
  <c r="BM33" i="1"/>
  <c r="AG33" i="1"/>
  <c r="AF33" i="1"/>
  <c r="BN32" i="1"/>
  <c r="BM32" i="1"/>
  <c r="AG32" i="1"/>
  <c r="AF32" i="1"/>
  <c r="BN31" i="1"/>
  <c r="BM31" i="1"/>
  <c r="AG31" i="1"/>
  <c r="AF31" i="1"/>
  <c r="BN30" i="1"/>
  <c r="BM30" i="1"/>
  <c r="AG30" i="1"/>
  <c r="AF30" i="1"/>
  <c r="BN29" i="1"/>
  <c r="BM29" i="1"/>
  <c r="AG29" i="1"/>
  <c r="AF29" i="1"/>
  <c r="BN28" i="1"/>
  <c r="BM28" i="1"/>
  <c r="AG28" i="1"/>
  <c r="AF28" i="1"/>
  <c r="BN27" i="1"/>
  <c r="BM27" i="1"/>
  <c r="AG27" i="1"/>
  <c r="AF27" i="1"/>
  <c r="BN26" i="1"/>
  <c r="BM26" i="1"/>
  <c r="AG26" i="1"/>
  <c r="AF26" i="1"/>
  <c r="BN25" i="1"/>
  <c r="BM25" i="1"/>
  <c r="AG24" i="1"/>
  <c r="BN24" i="1"/>
  <c r="BM24" i="1"/>
  <c r="AF24" i="1"/>
  <c r="BN22" i="1"/>
  <c r="BM22" i="1"/>
  <c r="BN21" i="1"/>
  <c r="BM21" i="1"/>
  <c r="BN20" i="1"/>
  <c r="BM20" i="1"/>
  <c r="BN19" i="1"/>
  <c r="BM19" i="1"/>
  <c r="BN18" i="1"/>
  <c r="BM18" i="1"/>
  <c r="AG16" i="1"/>
  <c r="AF16" i="1"/>
  <c r="BN8" i="1"/>
  <c r="BM8" i="1"/>
  <c r="AG8" i="1"/>
  <c r="AG46" i="1" s="1"/>
  <c r="AF8" i="1"/>
  <c r="BM79" i="1" l="1"/>
  <c r="BN79" i="1"/>
  <c r="BN48" i="1"/>
  <c r="AG105" i="1"/>
  <c r="AG106" i="1" s="1"/>
  <c r="BM104" i="1"/>
  <c r="BM48" i="1"/>
  <c r="AF105" i="1"/>
  <c r="AF46" i="1"/>
  <c r="BN104" i="1"/>
  <c r="BM80" i="1" l="1"/>
  <c r="BM106" i="1" s="1"/>
  <c r="BN80" i="1"/>
  <c r="BN106" i="1" s="1"/>
  <c r="AF106" i="1"/>
</calcChain>
</file>

<file path=xl/sharedStrings.xml><?xml version="1.0" encoding="utf-8"?>
<sst xmlns="http://schemas.openxmlformats.org/spreadsheetml/2006/main" count="391" uniqueCount="390">
  <si>
    <t>MUNICIPIO DE GUADALAJARA</t>
  </si>
  <si>
    <t>ESTADO DE SITUACIÓN FINANCIERA DETALLADO - LDF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</si>
  <si>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</si>
  <si>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</si>
  <si>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</si>
  <si>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</si>
  <si>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</si>
  <si>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</si>
  <si>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</si>
  <si>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</si>
  <si>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</si>
  <si>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</si>
  <si>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</si>
  <si>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</si>
  <si>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</si>
  <si>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</si>
  <si>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</si>
  <si>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</si>
  <si>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</si>
  <si>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</si>
  <si>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</si>
  <si>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</si>
  <si>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</si>
  <si>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</si>
  <si>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</si>
  <si>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</si>
  <si>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</si>
  <si>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</si>
  <si>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</si>
  <si>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</si>
  <si>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</si>
  <si>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</si>
  <si>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</si>
  <si>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</si>
  <si>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</si>
  <si>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</si>
  <si>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</si>
  <si>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</si>
  <si>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</si>
  <si>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</si>
  <si>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</si>
  <si>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</si>
  <si>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</si>
  <si>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</si>
  <si>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</si>
  <si>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</si>
  <si>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</si>
  <si>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</si>
  <si>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</si>
  <si>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</si>
  <si>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</si>
  <si>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</si>
  <si>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</si>
  <si>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</si>
  <si>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</si>
  <si>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</si>
  <si>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</si>
  <si>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</si>
  <si>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</si>
  <si>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</si>
  <si>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</si>
  <si>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</si>
  <si>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</si>
  <si>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</si>
  <si>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</si>
  <si>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</si>
  <si>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</si>
  <si>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</si>
  <si>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</si>
  <si>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</si>
  <si>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</si>
  <si>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</si>
  <si>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</si>
  <si>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</si>
  <si>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</si>
  <si>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</si>
  <si>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</si>
  <si>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</si>
  <si>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</si>
  <si>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</si>
  <si>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</si>
  <si>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</si>
  <si>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</si>
  <si>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</si>
  <si>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</si>
  <si>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</si>
  <si>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</si>
  <si>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</si>
  <si>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</si>
  <si>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</si>
  <si>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</si>
  <si>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</si>
  <si>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</si>
  <si>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</si>
  <si>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</si>
  <si>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</si>
  <si>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</si>
  <si>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</si>
  <si>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</si>
  <si>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</si>
  <si>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</si>
  <si>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</si>
  <si>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</si>
  <si>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</si>
  <si>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</si>
  <si>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</si>
  <si>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</si>
  <si>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</si>
  <si>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</si>
  <si>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</si>
  <si>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</si>
  <si>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</si>
  <si>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</si>
  <si>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</si>
  <si>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</si>
  <si>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</si>
  <si>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</si>
  <si>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</si>
  <si>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</si>
  <si>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</si>
  <si>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</si>
  <si>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</si>
  <si>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</si>
  <si>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</si>
  <si>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</si>
  <si>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</si>
  <si>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</si>
  <si>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</si>
  <si>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</si>
  <si>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</si>
  <si>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</si>
  <si>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</si>
  <si>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</si>
  <si>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</si>
  <si>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</si>
  <si>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</si>
  <si>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</si>
  <si>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</si>
  <si>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</si>
  <si>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</si>
  <si>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</si>
  <si>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</si>
  <si>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</si>
  <si>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</si>
  <si>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</si>
  <si>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</si>
  <si>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</si>
  <si>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</si>
  <si>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</si>
  <si>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</si>
  <si>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</si>
  <si>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</si>
  <si>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</si>
  <si>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</si>
  <si>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</si>
  <si>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</si>
  <si>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</si>
  <si>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</si>
  <si>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</si>
  <si>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</si>
  <si>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</si>
  <si>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</si>
  <si>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</si>
  <si>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</si>
  <si>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</si>
  <si>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</si>
  <si>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</si>
  <si>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</si>
  <si>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</si>
  <si>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</si>
  <si>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</si>
  <si>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</si>
  <si>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</si>
  <si>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</si>
  <si>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</si>
  <si>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</si>
  <si>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</si>
  <si>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</si>
  <si>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</si>
  <si>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</si>
  <si>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</si>
  <si>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</si>
  <si>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</si>
  <si>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</si>
  <si>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</si>
  <si>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</si>
  <si>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</si>
  <si>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</si>
  <si>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</si>
  <si>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</si>
  <si>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</si>
  <si>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</si>
  <si>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</si>
  <si>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</si>
  <si>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</si>
  <si>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</si>
  <si>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</si>
  <si>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</si>
  <si>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</si>
  <si>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</si>
  <si>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</si>
  <si>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</si>
  <si>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</si>
  <si>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</si>
  <si>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</si>
  <si>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</si>
  <si>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</si>
  <si>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</si>
  <si>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</si>
  <si>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</si>
  <si>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</si>
  <si>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</si>
  <si>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</si>
  <si>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</si>
  <si>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</si>
  <si>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</si>
  <si>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</si>
  <si>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</si>
  <si>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</si>
  <si>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</si>
  <si>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</si>
  <si>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</si>
  <si>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</si>
  <si>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</si>
  <si>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</si>
  <si>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</si>
  <si>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</si>
  <si>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</si>
  <si>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</si>
  <si>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</si>
  <si>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</si>
  <si>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</si>
  <si>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</si>
  <si>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</si>
  <si>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</si>
  <si>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</si>
  <si>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</si>
  <si>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</si>
  <si>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</si>
  <si>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</si>
  <si>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</si>
  <si>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</si>
  <si>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</si>
  <si>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</si>
  <si>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</si>
  <si>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</si>
  <si>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</si>
  <si>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</si>
  <si>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</si>
  <si>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</si>
  <si>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</si>
  <si>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</si>
  <si>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</si>
  <si>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</si>
  <si>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</si>
  <si>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</si>
  <si>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</si>
  <si>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</si>
  <si>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</si>
  <si>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</si>
  <si>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</si>
  <si>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</si>
  <si>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</si>
  <si>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</si>
  <si>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</si>
  <si>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</si>
  <si>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</si>
  <si>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</si>
  <si>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</si>
  <si>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</si>
  <si>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</si>
  <si>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</si>
  <si>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</si>
  <si>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</si>
  <si>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</si>
  <si>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</si>
  <si>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</si>
  <si>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</si>
  <si>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</si>
  <si>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</si>
  <si>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</si>
  <si>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</si>
  <si>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</si>
  <si>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</si>
  <si>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</si>
  <si>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</si>
  <si>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</si>
  <si>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</si>
  <si>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</si>
  <si>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</si>
  <si>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</si>
  <si>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</si>
  <si>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</si>
  <si>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</si>
  <si>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</si>
  <si>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</si>
  <si>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</si>
  <si>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</si>
  <si>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</si>
  <si>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</si>
  <si>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</si>
  <si>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</si>
  <si>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</si>
  <si>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</si>
  <si>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</si>
  <si>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</si>
  <si>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</si>
  <si>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</si>
  <si>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</si>
  <si>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</si>
  <si>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</si>
  <si>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</si>
  <si>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</si>
  <si>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</si>
  <si>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</si>
  <si>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</si>
  <si>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</si>
  <si>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</si>
  <si>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</si>
  <si>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</si>
  <si>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</si>
  <si>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</si>
  <si>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</si>
  <si>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</si>
  <si>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</si>
  <si>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</si>
  <si>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</si>
  <si>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</si>
  <si>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</si>
  <si>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</si>
  <si>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</si>
  <si>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</si>
  <si>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</si>
  <si>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</si>
  <si>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</si>
  <si>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</si>
  <si>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</si>
  <si>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</si>
  <si>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</si>
  <si>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</si>
  <si>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</si>
  <si>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</si>
  <si>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</si>
  <si>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</si>
  <si>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</si>
  <si>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</si>
  <si>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</si>
  <si>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</si>
  <si>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</si>
  <si>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</si>
  <si>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</si>
  <si>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</si>
  <si>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</si>
  <si>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</si>
  <si>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</si>
  <si>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</si>
  <si>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</si>
  <si>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</si>
  <si>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</si>
  <si>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</si>
  <si>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</si>
  <si>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</si>
  <si>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</si>
  <si>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</si>
  <si>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</si>
  <si>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</si>
  <si>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</si>
  <si>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</si>
  <si>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</si>
  <si>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</si>
  <si>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</si>
  <si>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</si>
  <si>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</si>
  <si>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</si>
  <si>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</si>
  <si>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</si>
  <si>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</si>
  <si>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</si>
  <si>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</si>
  <si>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</si>
  <si>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</si>
  <si>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</si>
  <si>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</si>
  <si>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</si>
  <si>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</si>
  <si>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</si>
  <si>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</si>
  <si>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MTRO LUIS GARCIA SOTELO</t>
  </si>
  <si>
    <t>TESORERO MUNICIPAL</t>
  </si>
  <si>
    <t xml:space="preserve">DEL 01 AL 30 DE SEPTIEMBRE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</si>
</sst>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0" fillId="0" borderId="0"/>
    <xf numFmtId="0" fontId="20" fillId="0" borderId="0"/>
    <xf numFmtId="0" fontId="1" fillId="0" borderId="0"/>
  </cellStyleXfs>
  <cellXfs count="85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2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2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5" xfId="0" applyNumberFormat="1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3" fillId="0" borderId="0" xfId="0" applyFont="1" applyBorder="1" applyProtection="1">
      <protection hidden="1"/>
    </xf>
    <xf numFmtId="164" fontId="3" fillId="0" borderId="0" xfId="0" applyNumberFormat="1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4" fontId="9" fillId="0" borderId="4" xfId="0" applyNumberFormat="1" applyFont="1" applyFill="1" applyBorder="1" applyAlignment="1" applyProtection="1">
      <alignment horizontal="center" vertical="center"/>
      <protection hidden="1"/>
    </xf>
    <xf numFmtId="4" fontId="10" fillId="0" borderId="6" xfId="0" applyNumberFormat="1" applyFont="1" applyFill="1" applyBorder="1" applyAlignment="1" applyProtection="1">
      <alignment vertical="center"/>
      <protection hidden="1"/>
    </xf>
    <xf numFmtId="4" fontId="9" fillId="0" borderId="3" xfId="0" applyNumberFormat="1" applyFont="1" applyFill="1" applyBorder="1" applyAlignment="1" applyProtection="1">
      <alignment horizontal="center" vertical="center"/>
      <protection hidden="1"/>
    </xf>
    <xf numFmtId="4" fontId="9" fillId="0" borderId="9" xfId="0" applyNumberFormat="1" applyFont="1" applyFill="1" applyBorder="1" applyAlignment="1" applyProtection="1">
      <alignment horizontal="center" vertical="center"/>
      <protection hidden="1"/>
    </xf>
    <xf numFmtId="4" fontId="9" fillId="0" borderId="3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Border="1" applyAlignment="1" applyProtection="1">
      <alignment vertical="center"/>
      <protection hidden="1"/>
    </xf>
    <xf numFmtId="4" fontId="9" fillId="0" borderId="13" xfId="0" applyNumberFormat="1" applyFont="1" applyBorder="1" applyAlignment="1" applyProtection="1">
      <alignment vertical="center"/>
      <protection hidden="1"/>
    </xf>
    <xf numFmtId="42" fontId="10" fillId="0" borderId="0" xfId="0" applyNumberFormat="1" applyFont="1" applyBorder="1" applyAlignment="1" applyProtection="1">
      <alignment horizontal="center"/>
      <protection hidden="1"/>
    </xf>
    <xf numFmtId="164" fontId="10" fillId="0" borderId="0" xfId="0" applyNumberFormat="1" applyFont="1" applyBorder="1" applyProtection="1">
      <protection hidden="1"/>
    </xf>
    <xf numFmtId="164" fontId="10" fillId="0" borderId="0" xfId="0" applyNumberFormat="1" applyFont="1" applyProtection="1">
      <protection hidden="1"/>
    </xf>
    <xf numFmtId="42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right" vertical="center"/>
      <protection hidden="1"/>
    </xf>
    <xf numFmtId="164" fontId="10" fillId="0" borderId="0" xfId="0" applyNumberFormat="1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4</xdr:col>
      <xdr:colOff>19051</xdr:colOff>
      <xdr:row>2</xdr:row>
      <xdr:rowOff>217005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"/>
          <a:ext cx="590550" cy="693254"/>
        </a:xfrm>
        <a:prstGeom prst="rect">
          <a:avLst/>
        </a:prstGeom>
      </xdr:spPr>
    </xdr:pic>
    <xdr:clientData/>
  </xdr:twoCellAnchor>
  <xdr:twoCellAnchor>
    <xdr:from>
      <xdr:col>32</xdr:col>
      <xdr:colOff>313765</xdr:colOff>
      <xdr:row>117</xdr:row>
      <xdr:rowOff>33617</xdr:rowOff>
    </xdr:from>
    <xdr:to>
      <xdr:col>44</xdr:col>
      <xdr:colOff>78441</xdr:colOff>
      <xdr:row>117</xdr:row>
      <xdr:rowOff>33618</xdr:rowOff>
    </xdr:to>
    <xdr:cxnSp macro="">
      <xdr:nvCxnSpPr>
        <xdr:cNvPr id="4" name="3 Conector recto"/>
        <xdr:cNvCxnSpPr/>
      </xdr:nvCxnSpPr>
      <xdr:spPr>
        <a:xfrm flipV="1">
          <a:off x="7440706" y="22535029"/>
          <a:ext cx="338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287624613.81999999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34">
          <cell r="G34">
            <v>0</v>
          </cell>
        </row>
        <row r="36">
          <cell r="G36">
            <v>0</v>
          </cell>
        </row>
        <row r="37">
          <cell r="G37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5">
          <cell r="C45">
            <v>503608</v>
          </cell>
        </row>
        <row r="46">
          <cell r="C46">
            <v>100</v>
          </cell>
        </row>
        <row r="48">
          <cell r="G48">
            <v>0</v>
          </cell>
        </row>
        <row r="50">
          <cell r="G50">
            <v>0</v>
          </cell>
        </row>
        <row r="51">
          <cell r="C51">
            <v>644018.16</v>
          </cell>
          <cell r="G51">
            <v>644018.16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6">
          <cell r="C56">
            <v>389839742.57999998</v>
          </cell>
        </row>
        <row r="58">
          <cell r="C58">
            <v>1297424423.3499999</v>
          </cell>
        </row>
        <row r="59">
          <cell r="C59">
            <v>3940485680.1799998</v>
          </cell>
        </row>
        <row r="61">
          <cell r="C61">
            <v>237883050.19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5">
          <cell r="C85">
            <v>35694322.07</v>
          </cell>
          <cell r="G85">
            <v>35694322.07</v>
          </cell>
        </row>
        <row r="86">
          <cell r="G86">
            <v>0</v>
          </cell>
        </row>
        <row r="87">
          <cell r="G87">
            <v>0</v>
          </cell>
        </row>
        <row r="88">
          <cell r="C88">
            <v>39930438.600000001</v>
          </cell>
        </row>
        <row r="89">
          <cell r="G89">
            <v>0</v>
          </cell>
        </row>
        <row r="90">
          <cell r="G90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C100">
            <v>1040586.75</v>
          </cell>
          <cell r="G100">
            <v>1040586.75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20">
          <cell r="H120">
            <v>0</v>
          </cell>
        </row>
        <row r="122">
          <cell r="H122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6">
          <cell r="H136">
            <v>0</v>
          </cell>
        </row>
        <row r="137">
          <cell r="D137">
            <v>109800</v>
          </cell>
          <cell r="H137">
            <v>109800</v>
          </cell>
        </row>
        <row r="138">
          <cell r="H138">
            <v>0</v>
          </cell>
        </row>
        <row r="140">
          <cell r="D140">
            <v>103367.21</v>
          </cell>
          <cell r="H140">
            <v>103367.21</v>
          </cell>
        </row>
        <row r="141">
          <cell r="H141">
            <v>0</v>
          </cell>
        </row>
        <row r="142">
          <cell r="H142">
            <v>0</v>
          </cell>
        </row>
        <row r="145">
          <cell r="H145">
            <v>0</v>
          </cell>
        </row>
        <row r="146">
          <cell r="H146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2">
          <cell r="H152">
            <v>0</v>
          </cell>
        </row>
        <row r="156">
          <cell r="H156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D177">
            <v>70029434.019999996</v>
          </cell>
          <cell r="H177">
            <v>70029434.019999996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1">
          <cell r="H191">
            <v>0</v>
          </cell>
        </row>
        <row r="194">
          <cell r="H194">
            <v>0</v>
          </cell>
        </row>
        <row r="195">
          <cell r="D195">
            <v>1229867897.3699999</v>
          </cell>
          <cell r="H195">
            <v>1229867897.3699999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tabSelected="1" zoomScale="85" zoomScaleNormal="85" workbookViewId="0">
      <selection activeCell="BM88" sqref="BM88"/>
    </sheetView>
  </sheetViews>
  <sheetFormatPr baseColWidth="10" defaultColWidth="0" defaultRowHeight="12.75" zeroHeight="1"/>
  <cols>
    <col min="1" max="1" width="7" style="1" bestFit="1" customWidth="1"/>
    <col min="2" max="28" width="2.85546875" style="33" customWidth="1"/>
    <col min="29" max="29" width="1.85546875" style="33" customWidth="1"/>
    <col min="30" max="30" width="0.140625" style="33" customWidth="1"/>
    <col min="31" max="31" width="4.28515625" style="33" hidden="1" customWidth="1"/>
    <col min="32" max="32" width="20.7109375" style="55" customWidth="1"/>
    <col min="33" max="33" width="18.7109375" style="55" customWidth="1"/>
    <col min="34" max="34" width="7" style="37" customWidth="1"/>
    <col min="35" max="62" width="2.85546875" style="33" customWidth="1"/>
    <col min="63" max="63" width="1" style="33" customWidth="1"/>
    <col min="64" max="64" width="4.140625" style="33" hidden="1" customWidth="1"/>
    <col min="65" max="65" width="18.42578125" style="55" customWidth="1"/>
    <col min="66" max="66" width="20" style="55" customWidth="1"/>
    <col min="67" max="74" width="2.28515625" style="33" hidden="1" customWidth="1"/>
    <col min="75" max="16384" width="11.42578125" style="33" hidden="1"/>
  </cols>
  <sheetData>
    <row r="1" spans="1:66" s="2" customFormat="1" ht="18.75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</row>
    <row r="2" spans="1:66" s="2" customFormat="1" ht="18.75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</row>
    <row r="3" spans="1:66" s="2" customFormat="1" ht="18.75">
      <c r="A3" s="1"/>
      <c r="B3" s="63" t="s">
        <v>389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3"/>
      <c r="AG4" s="43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3"/>
      <c r="BN4" s="43"/>
    </row>
    <row r="5" spans="1:66" s="7" customFormat="1" ht="21">
      <c r="A5" s="5" t="s">
        <v>2</v>
      </c>
      <c r="B5" s="64" t="s">
        <v>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44">
        <v>2023</v>
      </c>
      <c r="AG5" s="44">
        <v>2022</v>
      </c>
      <c r="AH5" s="6" t="s">
        <v>4</v>
      </c>
      <c r="AI5" s="64" t="s">
        <v>3</v>
      </c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44">
        <v>2023</v>
      </c>
      <c r="BN5" s="44">
        <v>2022</v>
      </c>
    </row>
    <row r="6" spans="1:66" s="11" customFormat="1" ht="15" customHeight="1">
      <c r="A6" s="8">
        <v>10000</v>
      </c>
      <c r="B6" s="65" t="s">
        <v>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9"/>
      <c r="AG6" s="9"/>
      <c r="AH6" s="10" t="s">
        <v>6</v>
      </c>
      <c r="AI6" s="65" t="s">
        <v>7</v>
      </c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9"/>
      <c r="BN6" s="9"/>
    </row>
    <row r="7" spans="1:66" s="11" customFormat="1" ht="15" customHeight="1">
      <c r="A7" s="12">
        <v>11000</v>
      </c>
      <c r="B7" s="68" t="s">
        <v>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13"/>
      <c r="AG7" s="13"/>
      <c r="AH7" s="14" t="s">
        <v>9</v>
      </c>
      <c r="AI7" s="68" t="s">
        <v>10</v>
      </c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15"/>
      <c r="BN7" s="15"/>
    </row>
    <row r="8" spans="1:66" s="11" customFormat="1" ht="15" customHeight="1">
      <c r="A8" s="12">
        <v>11100</v>
      </c>
      <c r="B8" s="69" t="s">
        <v>11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45">
        <f>SUM(AF9:AF15)</f>
        <v>1018881550.73</v>
      </c>
      <c r="AG8" s="45">
        <f>SUM(AG9:AG15)</f>
        <v>572039656.96000016</v>
      </c>
      <c r="AH8" s="14" t="s">
        <v>12</v>
      </c>
      <c r="AI8" s="69" t="s">
        <v>13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45">
        <f>SUM(BM9:BM17)</f>
        <v>122526062.07999998</v>
      </c>
      <c r="BN8" s="45">
        <f>SUM(BN9:BN17)</f>
        <v>794029935.31000006</v>
      </c>
    </row>
    <row r="9" spans="1:66" s="11" customFormat="1" ht="15" customHeight="1">
      <c r="A9" s="16">
        <v>11110</v>
      </c>
      <c r="B9" s="66" t="s">
        <v>14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15">
        <v>565508.77</v>
      </c>
      <c r="AG9" s="15">
        <v>520008.78</v>
      </c>
      <c r="AH9" s="17" t="s">
        <v>15</v>
      </c>
      <c r="AI9" s="67" t="s">
        <v>16</v>
      </c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15">
        <v>3242225.65</v>
      </c>
      <c r="BN9" s="15">
        <v>75902286.950000003</v>
      </c>
    </row>
    <row r="10" spans="1:66" s="11" customFormat="1" ht="15" customHeight="1">
      <c r="A10" s="16">
        <v>11120</v>
      </c>
      <c r="B10" s="66" t="s">
        <v>17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15">
        <v>553655452.85000002</v>
      </c>
      <c r="AG10" s="15">
        <v>300111928.47000003</v>
      </c>
      <c r="AH10" s="17" t="s">
        <v>18</v>
      </c>
      <c r="AI10" s="67" t="s">
        <v>19</v>
      </c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15">
        <v>-23281747.370000001</v>
      </c>
      <c r="BN10" s="15">
        <v>160942638.44</v>
      </c>
    </row>
    <row r="11" spans="1:66" s="11" customFormat="1" ht="15" customHeight="1">
      <c r="A11" s="16">
        <v>11130</v>
      </c>
      <c r="B11" s="66" t="s">
        <v>20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15">
        <v>0</v>
      </c>
      <c r="AG11" s="15">
        <v>0</v>
      </c>
      <c r="AH11" s="17" t="s">
        <v>21</v>
      </c>
      <c r="AI11" s="67" t="s">
        <v>22</v>
      </c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15">
        <v>3958971.25</v>
      </c>
      <c r="BN11" s="15">
        <v>350079207.06</v>
      </c>
    </row>
    <row r="12" spans="1:66" s="11" customFormat="1" ht="15" customHeight="1">
      <c r="A12" s="16">
        <v>11140</v>
      </c>
      <c r="B12" s="66" t="s">
        <v>23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15">
        <v>448630387.58999997</v>
      </c>
      <c r="AG12" s="15">
        <v>252525343.72999999</v>
      </c>
      <c r="AH12" s="17" t="s">
        <v>24</v>
      </c>
      <c r="AI12" s="67" t="s">
        <v>25</v>
      </c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15">
        <v>0</v>
      </c>
      <c r="BN12" s="15">
        <v>0</v>
      </c>
    </row>
    <row r="13" spans="1:66" s="11" customFormat="1" ht="15" customHeight="1">
      <c r="A13" s="16">
        <v>11150</v>
      </c>
      <c r="B13" s="66" t="s">
        <v>26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15">
        <v>137939.59</v>
      </c>
      <c r="AG13" s="15">
        <v>137939.59</v>
      </c>
      <c r="AH13" s="17" t="s">
        <v>27</v>
      </c>
      <c r="AI13" s="67" t="s">
        <v>28</v>
      </c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15">
        <v>60436532.25</v>
      </c>
      <c r="BN13" s="15">
        <v>89191637.359999999</v>
      </c>
    </row>
    <row r="14" spans="1:66" s="11" customFormat="1" ht="15" customHeight="1">
      <c r="A14" s="16">
        <v>11160</v>
      </c>
      <c r="B14" s="66" t="s">
        <v>29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15">
        <v>15245659.800000001</v>
      </c>
      <c r="AG14" s="15">
        <v>15242110.200000001</v>
      </c>
      <c r="AH14" s="17" t="s">
        <v>30</v>
      </c>
      <c r="AI14" s="67" t="s">
        <v>31</v>
      </c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15">
        <v>0</v>
      </c>
      <c r="BN14" s="15">
        <v>203000</v>
      </c>
    </row>
    <row r="15" spans="1:66" s="11" customFormat="1" ht="15" customHeight="1">
      <c r="A15" s="16">
        <v>11190</v>
      </c>
      <c r="B15" s="66" t="s">
        <v>32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15">
        <v>646602.13</v>
      </c>
      <c r="AG15" s="15">
        <v>3502326.19</v>
      </c>
      <c r="AH15" s="17" t="s">
        <v>33</v>
      </c>
      <c r="AI15" s="67" t="s">
        <v>34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15">
        <v>66708933.850000001</v>
      </c>
      <c r="BN15" s="15">
        <v>104929182.38</v>
      </c>
    </row>
    <row r="16" spans="1:66" s="11" customFormat="1" ht="15" customHeight="1">
      <c r="A16" s="12">
        <v>11200</v>
      </c>
      <c r="B16" s="69" t="s">
        <v>35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45">
        <f>SUM(AF17:AF23)</f>
        <v>29622881.089999996</v>
      </c>
      <c r="AG16" s="45">
        <f>SUM(AG17:AG23)</f>
        <v>20487954.129999999</v>
      </c>
      <c r="AH16" s="17" t="s">
        <v>36</v>
      </c>
      <c r="AI16" s="67" t="s">
        <v>37</v>
      </c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15">
        <v>5981792.2400000002</v>
      </c>
      <c r="BN16" s="15">
        <v>4082544.23</v>
      </c>
    </row>
    <row r="17" spans="1:66" s="11" customFormat="1" ht="15" customHeight="1">
      <c r="A17" s="16">
        <v>11210</v>
      </c>
      <c r="B17" s="66" t="s">
        <v>38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15">
        <v>0</v>
      </c>
      <c r="AG17" s="15">
        <v>0</v>
      </c>
      <c r="AH17" s="17" t="s">
        <v>39</v>
      </c>
      <c r="AI17" s="67" t="s">
        <v>40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15">
        <v>5479354.21</v>
      </c>
      <c r="BN17" s="15">
        <v>8699438.8900000006</v>
      </c>
    </row>
    <row r="18" spans="1:66" s="11" customFormat="1" ht="15" customHeight="1">
      <c r="A18" s="16">
        <v>11220</v>
      </c>
      <c r="B18" s="66" t="s">
        <v>41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15">
        <v>10063548.16</v>
      </c>
      <c r="AG18" s="15">
        <v>4270405.5999999996</v>
      </c>
      <c r="AH18" s="14" t="s">
        <v>42</v>
      </c>
      <c r="AI18" s="69" t="s">
        <v>43</v>
      </c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45">
        <f>SUM(BM19:BM21)</f>
        <v>0</v>
      </c>
      <c r="BN18" s="45">
        <f>SUM(BN19:BN21)</f>
        <v>0</v>
      </c>
    </row>
    <row r="19" spans="1:66" s="11" customFormat="1" ht="15" customHeight="1">
      <c r="A19" s="16" t="s">
        <v>44</v>
      </c>
      <c r="B19" s="66" t="s">
        <v>45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15">
        <v>14090716.85</v>
      </c>
      <c r="AG19" s="15">
        <v>10352380.390000001</v>
      </c>
      <c r="AH19" s="17" t="s">
        <v>46</v>
      </c>
      <c r="AI19" s="67" t="s">
        <v>47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15">
        <f>[1]Balanza!H114</f>
        <v>0</v>
      </c>
      <c r="BN19" s="15">
        <f>[1]Balanza!D114</f>
        <v>0</v>
      </c>
    </row>
    <row r="20" spans="1:66" s="11" customFormat="1" ht="15" customHeight="1">
      <c r="A20" s="16" t="s">
        <v>48</v>
      </c>
      <c r="B20" s="66" t="s">
        <v>49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15">
        <v>5270077.1500000004</v>
      </c>
      <c r="AG20" s="15">
        <v>5666629.21</v>
      </c>
      <c r="AH20" s="17" t="s">
        <v>50</v>
      </c>
      <c r="AI20" s="67" t="s">
        <v>51</v>
      </c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15">
        <f>[1]Balanza!H115</f>
        <v>0</v>
      </c>
      <c r="BN20" s="15">
        <f>[1]Balanza!D115</f>
        <v>0</v>
      </c>
    </row>
    <row r="21" spans="1:66" s="11" customFormat="1" ht="15" customHeight="1">
      <c r="A21" s="16" t="s">
        <v>52</v>
      </c>
      <c r="B21" s="66" t="s">
        <v>53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15">
        <v>198538.93</v>
      </c>
      <c r="AG21" s="15">
        <v>198538.93</v>
      </c>
      <c r="AH21" s="17" t="s">
        <v>54</v>
      </c>
      <c r="AI21" s="67" t="s">
        <v>55</v>
      </c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15">
        <f>[1]Balanza!H116</f>
        <v>0</v>
      </c>
      <c r="BN21" s="15">
        <f>[1]Balanza!D116</f>
        <v>0</v>
      </c>
    </row>
    <row r="22" spans="1:66" s="11" customFormat="1" ht="15" customHeight="1">
      <c r="A22" s="16" t="s">
        <v>56</v>
      </c>
      <c r="B22" s="66" t="s">
        <v>57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15">
        <v>0</v>
      </c>
      <c r="AG22" s="15">
        <v>0</v>
      </c>
      <c r="AH22" s="14" t="s">
        <v>58</v>
      </c>
      <c r="AI22" s="69" t="s">
        <v>59</v>
      </c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45">
        <f>SUM(BM23:BM25)</f>
        <v>43785857.689999998</v>
      </c>
      <c r="BN22" s="45">
        <f>SUM(BN23:BN25)</f>
        <v>48867295.600000001</v>
      </c>
    </row>
    <row r="23" spans="1:66" s="11" customFormat="1" ht="15" customHeight="1">
      <c r="A23" s="16" t="s">
        <v>60</v>
      </c>
      <c r="B23" s="66" t="s">
        <v>61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15">
        <v>0</v>
      </c>
      <c r="AG23" s="15">
        <v>0</v>
      </c>
      <c r="AH23" s="17" t="s">
        <v>62</v>
      </c>
      <c r="AI23" s="67" t="s">
        <v>63</v>
      </c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15">
        <v>43785857.689999998</v>
      </c>
      <c r="BN23" s="15">
        <v>48867295.600000001</v>
      </c>
    </row>
    <row r="24" spans="1:66" s="11" customFormat="1" ht="15" customHeight="1">
      <c r="A24" s="12" t="s">
        <v>64</v>
      </c>
      <c r="B24" s="69" t="s">
        <v>65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45">
        <f>SUM(AF25:AF29)</f>
        <v>84374298.069999993</v>
      </c>
      <c r="AG24" s="45">
        <f>SUM(AG25:AG29)</f>
        <v>4520977.6500000004</v>
      </c>
      <c r="AH24" s="17" t="s">
        <v>66</v>
      </c>
      <c r="AI24" s="67" t="s">
        <v>67</v>
      </c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15">
        <f>[1]Balanza!H119</f>
        <v>0</v>
      </c>
      <c r="BN24" s="15">
        <f>[1]Balanza!D119</f>
        <v>0</v>
      </c>
    </row>
    <row r="25" spans="1:66" s="11" customFormat="1" ht="15" customHeight="1">
      <c r="A25" s="16" t="s">
        <v>68</v>
      </c>
      <c r="B25" s="66" t="s">
        <v>69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15">
        <v>84374298.069999993</v>
      </c>
      <c r="AG25" s="15">
        <v>4520977.6500000004</v>
      </c>
      <c r="AH25" s="17" t="s">
        <v>70</v>
      </c>
      <c r="AI25" s="67" t="s">
        <v>71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15">
        <f>[1]Balanza!H120</f>
        <v>0</v>
      </c>
      <c r="BN25" s="15">
        <f>[1]Balanza!D120</f>
        <v>0</v>
      </c>
    </row>
    <row r="26" spans="1:66" s="11" customFormat="1" ht="15" customHeight="1">
      <c r="A26" s="16" t="s">
        <v>72</v>
      </c>
      <c r="B26" s="66" t="s">
        <v>73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15">
        <f>[1]Balanza!G23</f>
        <v>0</v>
      </c>
      <c r="AG26" s="15">
        <f>[1]Balanza!C23</f>
        <v>0</v>
      </c>
      <c r="AH26" s="14" t="s">
        <v>74</v>
      </c>
      <c r="AI26" s="69" t="s">
        <v>75</v>
      </c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45">
        <f>SUM(BM27:BM28)</f>
        <v>0</v>
      </c>
      <c r="BN26" s="45">
        <f>SUM(BN27:BN28)</f>
        <v>0</v>
      </c>
    </row>
    <row r="27" spans="1:66" s="11" customFormat="1" ht="15" customHeight="1">
      <c r="A27" s="16" t="s">
        <v>76</v>
      </c>
      <c r="B27" s="66" t="s">
        <v>77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15">
        <f>[1]Balanza!G24</f>
        <v>0</v>
      </c>
      <c r="AG27" s="15">
        <f>[1]Balanza!C24</f>
        <v>0</v>
      </c>
      <c r="AH27" s="17" t="s">
        <v>78</v>
      </c>
      <c r="AI27" s="67" t="s">
        <v>79</v>
      </c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15">
        <f>[1]Balanza!H122</f>
        <v>0</v>
      </c>
      <c r="BN27" s="15">
        <f>[1]Balanza!D122</f>
        <v>0</v>
      </c>
    </row>
    <row r="28" spans="1:66" s="11" customFormat="1" ht="15" customHeight="1">
      <c r="A28" s="16" t="s">
        <v>80</v>
      </c>
      <c r="B28" s="66" t="s">
        <v>81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15">
        <f>[1]Balanza!G25</f>
        <v>0</v>
      </c>
      <c r="AG28" s="15">
        <f>[1]Balanza!C25</f>
        <v>0</v>
      </c>
      <c r="AH28" s="17" t="s">
        <v>82</v>
      </c>
      <c r="AI28" s="67" t="s">
        <v>83</v>
      </c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15">
        <f>[1]Balanza!H123</f>
        <v>0</v>
      </c>
      <c r="BN28" s="15">
        <f>[1]Balanza!D123</f>
        <v>0</v>
      </c>
    </row>
    <row r="29" spans="1:66" s="11" customFormat="1" ht="15" customHeight="1">
      <c r="A29" s="16" t="s">
        <v>84</v>
      </c>
      <c r="B29" s="66" t="s">
        <v>85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15">
        <f>[1]Balanza!G26</f>
        <v>0</v>
      </c>
      <c r="AG29" s="15">
        <f>[1]Balanza!C26</f>
        <v>0</v>
      </c>
      <c r="AH29" s="14" t="s">
        <v>86</v>
      </c>
      <c r="AI29" s="69" t="s">
        <v>87</v>
      </c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45">
        <f>SUM(BM30:BM32)</f>
        <v>0</v>
      </c>
      <c r="BN29" s="45">
        <f>SUM(BN30:BN32)</f>
        <v>0</v>
      </c>
    </row>
    <row r="30" spans="1:66" s="11" customFormat="1" ht="15" customHeight="1">
      <c r="A30" s="12" t="s">
        <v>88</v>
      </c>
      <c r="B30" s="69" t="s">
        <v>89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45">
        <f>SUM(AF31:AF35)</f>
        <v>0</v>
      </c>
      <c r="AG30" s="45">
        <f>SUM(AG31:AG35)</f>
        <v>0</v>
      </c>
      <c r="AH30" s="17" t="s">
        <v>90</v>
      </c>
      <c r="AI30" s="67" t="s">
        <v>91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15">
        <f>[1]Balanza!H125</f>
        <v>0</v>
      </c>
      <c r="BN30" s="15">
        <f>[1]Balanza!D125</f>
        <v>0</v>
      </c>
    </row>
    <row r="31" spans="1:66" s="11" customFormat="1" ht="15" customHeight="1">
      <c r="A31" s="16" t="s">
        <v>92</v>
      </c>
      <c r="B31" s="66" t="s">
        <v>93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15">
        <f>[1]Balanza!G28</f>
        <v>0</v>
      </c>
      <c r="AG31" s="15">
        <f>[1]Balanza!C28</f>
        <v>0</v>
      </c>
      <c r="AH31" s="17" t="s">
        <v>94</v>
      </c>
      <c r="AI31" s="67" t="s">
        <v>95</v>
      </c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15">
        <f>[1]Balanza!H126</f>
        <v>0</v>
      </c>
      <c r="BN31" s="15">
        <f>[1]Balanza!D126</f>
        <v>0</v>
      </c>
    </row>
    <row r="32" spans="1:66" s="11" customFormat="1" ht="15" customHeight="1">
      <c r="A32" s="16" t="s">
        <v>96</v>
      </c>
      <c r="B32" s="66" t="s">
        <v>97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15">
        <f>[1]Balanza!G29</f>
        <v>0</v>
      </c>
      <c r="AG32" s="15">
        <f>[1]Balanza!C29</f>
        <v>0</v>
      </c>
      <c r="AH32" s="17" t="s">
        <v>98</v>
      </c>
      <c r="AI32" s="67" t="s">
        <v>99</v>
      </c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15">
        <f>[1]Balanza!H127</f>
        <v>0</v>
      </c>
      <c r="BN32" s="15">
        <f>[1]Balanza!D127</f>
        <v>0</v>
      </c>
    </row>
    <row r="33" spans="1:66" s="11" customFormat="1" ht="15" customHeight="1">
      <c r="A33" s="16" t="s">
        <v>100</v>
      </c>
      <c r="B33" s="66" t="s">
        <v>101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15">
        <f>[1]Balanza!G30</f>
        <v>0</v>
      </c>
      <c r="AG33" s="15">
        <f>[1]Balanza!C30</f>
        <v>0</v>
      </c>
      <c r="AH33" s="14" t="s">
        <v>102</v>
      </c>
      <c r="AI33" s="69" t="s">
        <v>103</v>
      </c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45">
        <f>SUM(BM34:BM39)</f>
        <v>814284.84</v>
      </c>
      <c r="BN33" s="45">
        <f>SUM(BN34:BN39)</f>
        <v>1075224.08</v>
      </c>
    </row>
    <row r="34" spans="1:66" s="11" customFormat="1" ht="15" customHeight="1">
      <c r="A34" s="16" t="s">
        <v>104</v>
      </c>
      <c r="B34" s="66" t="s">
        <v>105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5">
        <f>[1]Balanza!G31</f>
        <v>0</v>
      </c>
      <c r="AG34" s="15">
        <f>[1]Balanza!C31</f>
        <v>0</v>
      </c>
      <c r="AH34" s="17" t="s">
        <v>106</v>
      </c>
      <c r="AI34" s="67" t="s">
        <v>107</v>
      </c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15">
        <v>758704.99</v>
      </c>
      <c r="BN34" s="15">
        <v>999245.23</v>
      </c>
    </row>
    <row r="35" spans="1:66" s="11" customFormat="1" ht="15" customHeight="1">
      <c r="A35" s="16" t="s">
        <v>108</v>
      </c>
      <c r="B35" s="66" t="s">
        <v>109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15">
        <f>[1]Balanza!G32</f>
        <v>0</v>
      </c>
      <c r="AG35" s="15">
        <f>[1]Balanza!C32</f>
        <v>0</v>
      </c>
      <c r="AH35" s="17" t="s">
        <v>110</v>
      </c>
      <c r="AI35" s="67" t="s">
        <v>111</v>
      </c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15">
        <v>55579.85</v>
      </c>
      <c r="BN35" s="15">
        <v>75978.850000000006</v>
      </c>
    </row>
    <row r="36" spans="1:66" s="11" customFormat="1" ht="15" customHeight="1">
      <c r="A36" s="12" t="s">
        <v>112</v>
      </c>
      <c r="B36" s="69" t="s">
        <v>113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45">
        <f>AF37</f>
        <v>0</v>
      </c>
      <c r="AG36" s="45">
        <f>AG37</f>
        <v>0</v>
      </c>
      <c r="AH36" s="17" t="s">
        <v>114</v>
      </c>
      <c r="AI36" s="67" t="s">
        <v>115</v>
      </c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15">
        <f>[1]Balanza!H131</f>
        <v>0</v>
      </c>
      <c r="BN36" s="15">
        <f>[1]Balanza!D131</f>
        <v>0</v>
      </c>
    </row>
    <row r="37" spans="1:66" s="11" customFormat="1" ht="15" customHeight="1">
      <c r="A37" s="16" t="s">
        <v>116</v>
      </c>
      <c r="B37" s="66" t="s">
        <v>117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15">
        <f>[1]Balanza!G34</f>
        <v>0</v>
      </c>
      <c r="AG37" s="15">
        <f>[1]Balanza!C34</f>
        <v>0</v>
      </c>
      <c r="AH37" s="17" t="s">
        <v>118</v>
      </c>
      <c r="AI37" s="67" t="s">
        <v>119</v>
      </c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15">
        <f>[1]Balanza!H132</f>
        <v>0</v>
      </c>
      <c r="BN37" s="15">
        <f>[1]Balanza!D132</f>
        <v>0</v>
      </c>
    </row>
    <row r="38" spans="1:66" s="11" customFormat="1" ht="15" customHeight="1">
      <c r="A38" s="12" t="s">
        <v>120</v>
      </c>
      <c r="B38" s="69" t="s">
        <v>121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45">
        <f>SUM(AF39:AF40)</f>
        <v>0</v>
      </c>
      <c r="AG38" s="45">
        <f>SUM(AG39:AG40)</f>
        <v>0</v>
      </c>
      <c r="AH38" s="17" t="s">
        <v>122</v>
      </c>
      <c r="AI38" s="67" t="s">
        <v>123</v>
      </c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15">
        <f>[1]Balanza!H133</f>
        <v>0</v>
      </c>
      <c r="BN38" s="15">
        <f>[1]Balanza!D133</f>
        <v>0</v>
      </c>
    </row>
    <row r="39" spans="1:66" s="11" customFormat="1" ht="15" customHeight="1">
      <c r="A39" s="16" t="s">
        <v>124</v>
      </c>
      <c r="B39" s="66" t="s">
        <v>125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15">
        <f>[1]Balanza!G36</f>
        <v>0</v>
      </c>
      <c r="AG39" s="15">
        <f>[1]Balanza!C36</f>
        <v>0</v>
      </c>
      <c r="AH39" s="17" t="s">
        <v>126</v>
      </c>
      <c r="AI39" s="67" t="s">
        <v>127</v>
      </c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15">
        <f>[1]Balanza!H134</f>
        <v>0</v>
      </c>
      <c r="BN39" s="15">
        <f>[1]Balanza!D134</f>
        <v>0</v>
      </c>
    </row>
    <row r="40" spans="1:66" s="11" customFormat="1" ht="15" customHeight="1">
      <c r="A40" s="16" t="s">
        <v>128</v>
      </c>
      <c r="B40" s="67" t="s">
        <v>129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15">
        <f>[1]Balanza!G37</f>
        <v>0</v>
      </c>
      <c r="AG40" s="15">
        <f>[1]Balanza!C37</f>
        <v>0</v>
      </c>
      <c r="AH40" s="14" t="s">
        <v>130</v>
      </c>
      <c r="AI40" s="69" t="s">
        <v>131</v>
      </c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45">
        <f>SUM(BM41:BM43)</f>
        <v>109800</v>
      </c>
      <c r="BN40" s="45">
        <f>SUM(BN41:BN43)</f>
        <v>109800</v>
      </c>
    </row>
    <row r="41" spans="1:66" s="11" customFormat="1" ht="15" customHeight="1">
      <c r="A41" s="12" t="s">
        <v>132</v>
      </c>
      <c r="B41" s="69" t="s">
        <v>133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45">
        <f>SUM(AF42:AF45)</f>
        <v>0</v>
      </c>
      <c r="AG41" s="45">
        <f>SUM(AG42:AG45)</f>
        <v>0</v>
      </c>
      <c r="AH41" s="17" t="s">
        <v>134</v>
      </c>
      <c r="AI41" s="67" t="s">
        <v>135</v>
      </c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15">
        <f>[1]Balanza!H136</f>
        <v>0</v>
      </c>
      <c r="BN41" s="15">
        <f>[1]Balanza!D136</f>
        <v>0</v>
      </c>
    </row>
    <row r="42" spans="1:66" s="11" customFormat="1" ht="15" customHeight="1">
      <c r="A42" s="16" t="s">
        <v>136</v>
      </c>
      <c r="B42" s="67" t="s">
        <v>137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15">
        <f>[1]Balanza!G39</f>
        <v>0</v>
      </c>
      <c r="AG42" s="15">
        <f>[1]Balanza!C39</f>
        <v>0</v>
      </c>
      <c r="AH42" s="17" t="s">
        <v>138</v>
      </c>
      <c r="AI42" s="67" t="s">
        <v>139</v>
      </c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15">
        <f>[1]Balanza!H137</f>
        <v>109800</v>
      </c>
      <c r="BN42" s="15">
        <f>[1]Balanza!D137</f>
        <v>109800</v>
      </c>
    </row>
    <row r="43" spans="1:66" s="11" customFormat="1" ht="15" customHeight="1">
      <c r="A43" s="16" t="s">
        <v>140</v>
      </c>
      <c r="B43" s="67" t="s">
        <v>141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15">
        <f>[1]Balanza!G40</f>
        <v>0</v>
      </c>
      <c r="AG43" s="15">
        <f>[1]Balanza!C40</f>
        <v>0</v>
      </c>
      <c r="AH43" s="17" t="s">
        <v>142</v>
      </c>
      <c r="AI43" s="67" t="s">
        <v>143</v>
      </c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15">
        <f>[1]Balanza!H138</f>
        <v>0</v>
      </c>
      <c r="BN43" s="15">
        <f>[1]Balanza!D138</f>
        <v>0</v>
      </c>
    </row>
    <row r="44" spans="1:66" s="11" customFormat="1" ht="15" customHeight="1">
      <c r="A44" s="16" t="s">
        <v>144</v>
      </c>
      <c r="B44" s="67" t="s">
        <v>145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15">
        <f>[1]Balanza!G41</f>
        <v>0</v>
      </c>
      <c r="AG44" s="15">
        <f>[1]Balanza!C41</f>
        <v>0</v>
      </c>
      <c r="AH44" s="14" t="s">
        <v>146</v>
      </c>
      <c r="AI44" s="69" t="s">
        <v>147</v>
      </c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45">
        <f>SUM(BM45:BM47)</f>
        <v>103367.21</v>
      </c>
      <c r="BN44" s="45">
        <f>SUM(BN45:BN47)</f>
        <v>103367.21</v>
      </c>
    </row>
    <row r="45" spans="1:66" s="11" customFormat="1" ht="15" customHeight="1">
      <c r="A45" s="16" t="s">
        <v>148</v>
      </c>
      <c r="B45" s="73" t="s">
        <v>149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46">
        <f>[1]Balanza!G42</f>
        <v>0</v>
      </c>
      <c r="AG45" s="46">
        <f>[1]Balanza!C42</f>
        <v>0</v>
      </c>
      <c r="AH45" s="18" t="s">
        <v>150</v>
      </c>
      <c r="AI45" s="67" t="s">
        <v>151</v>
      </c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15">
        <f>[1]Balanza!H140</f>
        <v>103367.21</v>
      </c>
      <c r="BN45" s="15">
        <f>[1]Balanza!D140</f>
        <v>103367.21</v>
      </c>
    </row>
    <row r="46" spans="1:66" s="11" customFormat="1" ht="15" customHeight="1">
      <c r="A46" s="16"/>
      <c r="B46" s="70" t="s">
        <v>152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47">
        <f>AF8+AF16+AF24+AF30+AF36+AF38+AF41</f>
        <v>1132878729.8900001</v>
      </c>
      <c r="AG46" s="47">
        <f>AG8+AG16+AG24+AG30+AG36+AG38+AG41</f>
        <v>597048588.74000013</v>
      </c>
      <c r="AH46" s="19" t="s">
        <v>153</v>
      </c>
      <c r="AI46" s="67" t="s">
        <v>154</v>
      </c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15">
        <f>[1]Balanza!H141</f>
        <v>0</v>
      </c>
      <c r="BN46" s="15">
        <f>[1]Balanza!D141</f>
        <v>0</v>
      </c>
    </row>
    <row r="47" spans="1:66" s="11" customFormat="1" ht="15" customHeight="1">
      <c r="A47" s="12" t="s">
        <v>155</v>
      </c>
      <c r="B47" s="68" t="s">
        <v>156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47"/>
      <c r="AG47" s="47"/>
      <c r="AH47" s="20" t="s">
        <v>157</v>
      </c>
      <c r="AI47" s="71" t="s">
        <v>158</v>
      </c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46">
        <f>[1]Balanza!H142</f>
        <v>0</v>
      </c>
      <c r="BN47" s="46">
        <f>[1]Balanza!D142</f>
        <v>0</v>
      </c>
    </row>
    <row r="48" spans="1:66" s="11" customFormat="1" ht="15" customHeight="1">
      <c r="A48" s="12" t="s">
        <v>159</v>
      </c>
      <c r="B48" s="69" t="s">
        <v>160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45">
        <f>SUM(AF49:AF52)</f>
        <v>279779965.81</v>
      </c>
      <c r="AG48" s="45">
        <f>SUM(AG49:AG52)</f>
        <v>264809068.11000001</v>
      </c>
      <c r="AH48" s="10"/>
      <c r="AI48" s="72" t="s">
        <v>161</v>
      </c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47">
        <f>BM8+BM18+BM22+BM26+BM29+BM33+BM40+BM44</f>
        <v>167339371.81999999</v>
      </c>
      <c r="BN48" s="47">
        <f>BN8+BN18+BN22+BN26+BN29+BN33+BN40+BN44</f>
        <v>844185622.20000017</v>
      </c>
    </row>
    <row r="49" spans="1:66" s="11" customFormat="1" ht="15" customHeight="1">
      <c r="A49" s="16" t="s">
        <v>162</v>
      </c>
      <c r="B49" s="67" t="s">
        <v>163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15">
        <v>503608</v>
      </c>
      <c r="AG49" s="15">
        <f>[1]Balanza!C45</f>
        <v>503608</v>
      </c>
      <c r="AH49" s="10" t="s">
        <v>164</v>
      </c>
      <c r="AI49" s="68" t="s">
        <v>165</v>
      </c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13"/>
      <c r="BN49" s="13"/>
    </row>
    <row r="50" spans="1:66" s="11" customFormat="1" ht="15" customHeight="1">
      <c r="A50" s="16" t="s">
        <v>166</v>
      </c>
      <c r="B50" s="67" t="s">
        <v>167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15">
        <v>100</v>
      </c>
      <c r="AG50" s="15">
        <f>[1]Balanza!C46</f>
        <v>100</v>
      </c>
      <c r="AH50" s="14" t="s">
        <v>168</v>
      </c>
      <c r="AI50" s="69" t="s">
        <v>169</v>
      </c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45">
        <f>SUM(BM51:BM52)</f>
        <v>0</v>
      </c>
      <c r="BN50" s="45">
        <f>SUM(BN51:BN52)</f>
        <v>0</v>
      </c>
    </row>
    <row r="51" spans="1:66" s="11" customFormat="1" ht="15" customHeight="1">
      <c r="A51" s="16" t="s">
        <v>170</v>
      </c>
      <c r="B51" s="67" t="s">
        <v>171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15">
        <v>279276257.81</v>
      </c>
      <c r="AG51" s="15">
        <v>264305360.11000001</v>
      </c>
      <c r="AH51" s="17" t="s">
        <v>172</v>
      </c>
      <c r="AI51" s="67" t="s">
        <v>173</v>
      </c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15">
        <f>[1]Balanza!H145</f>
        <v>0</v>
      </c>
      <c r="BN51" s="15">
        <f>[1]Balanza!D145</f>
        <v>0</v>
      </c>
    </row>
    <row r="52" spans="1:66" s="11" customFormat="1" ht="15" customHeight="1">
      <c r="A52" s="16" t="s">
        <v>174</v>
      </c>
      <c r="B52" s="67" t="s">
        <v>175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15">
        <f>[1]Balanza!G48</f>
        <v>0</v>
      </c>
      <c r="AG52" s="15">
        <f>[1]Balanza!C48</f>
        <v>0</v>
      </c>
      <c r="AH52" s="17" t="s">
        <v>176</v>
      </c>
      <c r="AI52" s="67" t="s">
        <v>177</v>
      </c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15">
        <f>[1]Balanza!H146</f>
        <v>0</v>
      </c>
      <c r="BN52" s="15">
        <f>[1]Balanza!D146</f>
        <v>0</v>
      </c>
    </row>
    <row r="53" spans="1:66" s="11" customFormat="1" ht="15" customHeight="1">
      <c r="A53" s="12" t="s">
        <v>178</v>
      </c>
      <c r="B53" s="69" t="s">
        <v>179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45">
        <f>SUM(AF54:AF58)</f>
        <v>644018.16</v>
      </c>
      <c r="AG53" s="45">
        <f>SUM(AG54:AG58)</f>
        <v>644018.16</v>
      </c>
      <c r="AH53" s="14" t="s">
        <v>180</v>
      </c>
      <c r="AI53" s="69" t="s">
        <v>181</v>
      </c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45">
        <f>SUM(BM54:BM56)</f>
        <v>0</v>
      </c>
      <c r="BN53" s="45">
        <f>SUM(BN54:BN56)</f>
        <v>0</v>
      </c>
    </row>
    <row r="54" spans="1:66" s="11" customFormat="1" ht="15" customHeight="1">
      <c r="A54" s="16" t="s">
        <v>182</v>
      </c>
      <c r="B54" s="67" t="s">
        <v>183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15">
        <f>[1]Balanza!G50</f>
        <v>0</v>
      </c>
      <c r="AG54" s="15">
        <f>[1]Balanza!C50</f>
        <v>0</v>
      </c>
      <c r="AH54" s="17" t="s">
        <v>184</v>
      </c>
      <c r="AI54" s="67" t="s">
        <v>185</v>
      </c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15">
        <f>[1]Balanza!H148</f>
        <v>0</v>
      </c>
      <c r="BN54" s="15">
        <f>[1]Balanza!D148</f>
        <v>0</v>
      </c>
    </row>
    <row r="55" spans="1:66" s="11" customFormat="1" ht="15" customHeight="1">
      <c r="A55" s="16" t="s">
        <v>186</v>
      </c>
      <c r="B55" s="67" t="s">
        <v>187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15">
        <f>[1]Balanza!G51</f>
        <v>644018.16</v>
      </c>
      <c r="AG55" s="15">
        <f>[1]Balanza!C51</f>
        <v>644018.16</v>
      </c>
      <c r="AH55" s="17" t="s">
        <v>188</v>
      </c>
      <c r="AI55" s="67" t="s">
        <v>189</v>
      </c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15">
        <f>[1]Balanza!H149</f>
        <v>0</v>
      </c>
      <c r="BN55" s="15">
        <f>[1]Balanza!D149</f>
        <v>0</v>
      </c>
    </row>
    <row r="56" spans="1:66" s="11" customFormat="1" ht="15" customHeight="1">
      <c r="A56" s="16" t="s">
        <v>190</v>
      </c>
      <c r="B56" s="67" t="s">
        <v>191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15">
        <f>[1]Balanza!G52</f>
        <v>0</v>
      </c>
      <c r="AG56" s="15">
        <f>[1]Balanza!C52</f>
        <v>0</v>
      </c>
      <c r="AH56" s="17" t="s">
        <v>192</v>
      </c>
      <c r="AI56" s="67" t="s">
        <v>193</v>
      </c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15">
        <f>[1]Balanza!H150</f>
        <v>0</v>
      </c>
      <c r="BN56" s="15">
        <f>[1]Balanza!D150</f>
        <v>0</v>
      </c>
    </row>
    <row r="57" spans="1:66" s="11" customFormat="1" ht="15" customHeight="1">
      <c r="A57" s="16" t="s">
        <v>194</v>
      </c>
      <c r="B57" s="67" t="s">
        <v>195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15">
        <f>[1]Balanza!G53</f>
        <v>0</v>
      </c>
      <c r="AG57" s="15">
        <f>[1]Balanza!C53</f>
        <v>0</v>
      </c>
      <c r="AH57" s="14" t="s">
        <v>196</v>
      </c>
      <c r="AI57" s="69" t="s">
        <v>197</v>
      </c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45">
        <f>SUM(BM58:BM62)</f>
        <v>1138850072.9400001</v>
      </c>
      <c r="BN57" s="45">
        <f>SUM(BN58:BN62)</f>
        <v>1229041739.99</v>
      </c>
    </row>
    <row r="58" spans="1:66" s="11" customFormat="1" ht="15" customHeight="1">
      <c r="A58" s="16" t="s">
        <v>198</v>
      </c>
      <c r="B58" s="67" t="s">
        <v>199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15">
        <f>[1]Balanza!G54</f>
        <v>0</v>
      </c>
      <c r="AG58" s="15">
        <f>[1]Balanza!C54</f>
        <v>0</v>
      </c>
      <c r="AH58" s="17" t="s">
        <v>200</v>
      </c>
      <c r="AI58" s="67" t="s">
        <v>201</v>
      </c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15">
        <f>[1]Balanza!H152</f>
        <v>0</v>
      </c>
      <c r="BN58" s="15">
        <f>[1]Balanza!D152</f>
        <v>0</v>
      </c>
    </row>
    <row r="59" spans="1:66" s="11" customFormat="1" ht="15" customHeight="1">
      <c r="A59" s="12" t="s">
        <v>202</v>
      </c>
      <c r="B59" s="69" t="s">
        <v>203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45">
        <f>SUM(AF60:AF66)</f>
        <v>9974381853.6800003</v>
      </c>
      <c r="AG59" s="45">
        <f>SUM(AG60:AG66)</f>
        <v>8908943346.9799995</v>
      </c>
      <c r="AH59" s="17" t="s">
        <v>204</v>
      </c>
      <c r="AI59" s="67" t="s">
        <v>205</v>
      </c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15">
        <f>[1]Balanza!H153</f>
        <v>0</v>
      </c>
      <c r="BN59" s="15">
        <f>[1]Balanza!D153</f>
        <v>0</v>
      </c>
    </row>
    <row r="60" spans="1:66" s="11" customFormat="1" ht="15" customHeight="1">
      <c r="A60" s="16" t="s">
        <v>206</v>
      </c>
      <c r="B60" s="67" t="s">
        <v>207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15">
        <v>389839742.57999998</v>
      </c>
      <c r="AG60" s="15">
        <f>[1]Balanza!C56</f>
        <v>389839742.57999998</v>
      </c>
      <c r="AH60" s="17" t="s">
        <v>208</v>
      </c>
      <c r="AI60" s="67" t="s">
        <v>209</v>
      </c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15">
        <v>1138850072.9400001</v>
      </c>
      <c r="BN60" s="15">
        <v>1229041739.99</v>
      </c>
    </row>
    <row r="61" spans="1:66" s="11" customFormat="1" ht="15" customHeight="1">
      <c r="A61" s="16" t="s">
        <v>210</v>
      </c>
      <c r="B61" s="67" t="s">
        <v>211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15">
        <v>0</v>
      </c>
      <c r="AG61" s="15">
        <f>[1]Balanza!C57</f>
        <v>0</v>
      </c>
      <c r="AH61" s="17" t="s">
        <v>212</v>
      </c>
      <c r="AI61" s="67" t="s">
        <v>213</v>
      </c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15">
        <f>[1]Balanza!H155</f>
        <v>0</v>
      </c>
      <c r="BN61" s="15">
        <f>[1]Balanza!D155</f>
        <v>0</v>
      </c>
    </row>
    <row r="62" spans="1:66" s="11" customFormat="1" ht="15" customHeight="1">
      <c r="A62" s="16" t="s">
        <v>214</v>
      </c>
      <c r="B62" s="67" t="s">
        <v>215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15">
        <v>1297424423.3499999</v>
      </c>
      <c r="AG62" s="15">
        <f>[1]Balanza!C58</f>
        <v>1297424423.3499999</v>
      </c>
      <c r="AH62" s="17" t="s">
        <v>216</v>
      </c>
      <c r="AI62" s="67" t="s">
        <v>217</v>
      </c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15">
        <f>[1]Balanza!H156</f>
        <v>0</v>
      </c>
      <c r="BN62" s="15">
        <f>[1]Balanza!D156</f>
        <v>0</v>
      </c>
    </row>
    <row r="63" spans="1:66" s="11" customFormat="1" ht="15" customHeight="1">
      <c r="A63" s="16" t="s">
        <v>218</v>
      </c>
      <c r="B63" s="67" t="s">
        <v>219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15">
        <v>3940485680.1799998</v>
      </c>
      <c r="AG63" s="15">
        <f>[1]Balanza!C59</f>
        <v>3940485680.1799998</v>
      </c>
      <c r="AH63" s="14" t="s">
        <v>220</v>
      </c>
      <c r="AI63" s="69" t="s">
        <v>221</v>
      </c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45">
        <f>SUM(BM64:BM66)</f>
        <v>0</v>
      </c>
      <c r="BN63" s="45">
        <f>SUM(BN64:BN66)</f>
        <v>0</v>
      </c>
    </row>
    <row r="64" spans="1:66" s="11" customFormat="1" ht="15" customHeight="1">
      <c r="A64" s="16" t="s">
        <v>222</v>
      </c>
      <c r="B64" s="67" t="s">
        <v>223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15">
        <v>4108748957.3800001</v>
      </c>
      <c r="AG64" s="15">
        <v>3043310450.6799998</v>
      </c>
      <c r="AH64" s="17" t="s">
        <v>224</v>
      </c>
      <c r="AI64" s="67" t="s">
        <v>225</v>
      </c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15">
        <f>[1]Balanza!H158</f>
        <v>0</v>
      </c>
      <c r="BN64" s="15">
        <f>[1]Balanza!D158</f>
        <v>0</v>
      </c>
    </row>
    <row r="65" spans="1:66" s="11" customFormat="1" ht="15" customHeight="1">
      <c r="A65" s="16" t="s">
        <v>226</v>
      </c>
      <c r="B65" s="67" t="s">
        <v>227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15">
        <v>237883050.19</v>
      </c>
      <c r="AG65" s="15">
        <f>[1]Balanza!C61</f>
        <v>237883050.19</v>
      </c>
      <c r="AH65" s="17" t="s">
        <v>228</v>
      </c>
      <c r="AI65" s="67" t="s">
        <v>229</v>
      </c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15">
        <f>[1]Balanza!H159</f>
        <v>0</v>
      </c>
      <c r="BN65" s="15">
        <f>[1]Balanza!D159</f>
        <v>0</v>
      </c>
    </row>
    <row r="66" spans="1:66" s="11" customFormat="1" ht="15" customHeight="1">
      <c r="A66" s="16" t="s">
        <v>230</v>
      </c>
      <c r="B66" s="67" t="s">
        <v>231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15">
        <v>0</v>
      </c>
      <c r="AG66" s="15">
        <f>[1]Balanza!C62</f>
        <v>0</v>
      </c>
      <c r="AH66" s="17" t="s">
        <v>232</v>
      </c>
      <c r="AI66" s="67" t="s">
        <v>233</v>
      </c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15">
        <f>[1]Balanza!H160</f>
        <v>0</v>
      </c>
      <c r="BN66" s="15">
        <f>[1]Balanza!D160</f>
        <v>0</v>
      </c>
    </row>
    <row r="67" spans="1:66" s="11" customFormat="1" ht="15" customHeight="1">
      <c r="A67" s="12" t="s">
        <v>234</v>
      </c>
      <c r="B67" s="69" t="s">
        <v>235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45">
        <f>SUM(AF68:AF75)</f>
        <v>2028546256.8999999</v>
      </c>
      <c r="AG67" s="45">
        <f>SUM(AG68:AG75)</f>
        <v>1971688265.8399999</v>
      </c>
      <c r="AH67" s="14" t="s">
        <v>236</v>
      </c>
      <c r="AI67" s="69" t="s">
        <v>237</v>
      </c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45">
        <f>SUM(BM68:BM73)</f>
        <v>0</v>
      </c>
      <c r="BN67" s="45">
        <f>SUM(BN68:BN73)</f>
        <v>0</v>
      </c>
    </row>
    <row r="68" spans="1:66" s="11" customFormat="1" ht="15" customHeight="1">
      <c r="A68" s="16" t="s">
        <v>238</v>
      </c>
      <c r="B68" s="67" t="s">
        <v>239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15">
        <v>491101214.14999998</v>
      </c>
      <c r="AG68" s="15">
        <v>457707087.00999999</v>
      </c>
      <c r="AH68" s="17" t="s">
        <v>240</v>
      </c>
      <c r="AI68" s="67" t="s">
        <v>241</v>
      </c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15">
        <f>[1]Balanza!H162</f>
        <v>0</v>
      </c>
      <c r="BN68" s="15">
        <f>[1]Balanza!D162</f>
        <v>0</v>
      </c>
    </row>
    <row r="69" spans="1:66" s="11" customFormat="1" ht="15" customHeight="1">
      <c r="A69" s="16" t="s">
        <v>242</v>
      </c>
      <c r="B69" s="67" t="s">
        <v>243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15">
        <v>128761107.12</v>
      </c>
      <c r="AG69" s="15">
        <v>115241965.55</v>
      </c>
      <c r="AH69" s="17" t="s">
        <v>244</v>
      </c>
      <c r="AI69" s="67" t="s">
        <v>245</v>
      </c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15">
        <f>[1]Balanza!H163</f>
        <v>0</v>
      </c>
      <c r="BN69" s="15">
        <f>[1]Balanza!D163</f>
        <v>0</v>
      </c>
    </row>
    <row r="70" spans="1:66" s="11" customFormat="1" ht="15" customHeight="1">
      <c r="A70" s="16" t="s">
        <v>246</v>
      </c>
      <c r="B70" s="67" t="s">
        <v>247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15">
        <v>81555555.829999998</v>
      </c>
      <c r="AG70" s="15">
        <v>79616035.829999998</v>
      </c>
      <c r="AH70" s="17" t="s">
        <v>248</v>
      </c>
      <c r="AI70" s="67" t="s">
        <v>249</v>
      </c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15">
        <f>[1]Balanza!H164</f>
        <v>0</v>
      </c>
      <c r="BN70" s="15">
        <f>[1]Balanza!D164</f>
        <v>0</v>
      </c>
    </row>
    <row r="71" spans="1:66" s="11" customFormat="1" ht="15" customHeight="1">
      <c r="A71" s="16" t="s">
        <v>250</v>
      </c>
      <c r="B71" s="67" t="s">
        <v>251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15">
        <v>730196867.13</v>
      </c>
      <c r="AG71" s="15">
        <v>729930647.13</v>
      </c>
      <c r="AH71" s="17" t="s">
        <v>252</v>
      </c>
      <c r="AI71" s="67" t="s">
        <v>253</v>
      </c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15">
        <f>[1]Balanza!H165</f>
        <v>0</v>
      </c>
      <c r="BN71" s="15">
        <f>[1]Balanza!D165</f>
        <v>0</v>
      </c>
    </row>
    <row r="72" spans="1:66" s="11" customFormat="1" ht="15" customHeight="1">
      <c r="A72" s="16" t="s">
        <v>254</v>
      </c>
      <c r="B72" s="67" t="s">
        <v>255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15">
        <v>107534755.29000001</v>
      </c>
      <c r="AG72" s="15">
        <v>107534755.29000001</v>
      </c>
      <c r="AH72" s="17" t="s">
        <v>256</v>
      </c>
      <c r="AI72" s="67" t="s">
        <v>257</v>
      </c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15">
        <f>[1]Balanza!H166</f>
        <v>0</v>
      </c>
      <c r="BN72" s="15">
        <f>[1]Balanza!D166</f>
        <v>0</v>
      </c>
    </row>
    <row r="73" spans="1:66" s="11" customFormat="1" ht="15" customHeight="1">
      <c r="A73" s="16" t="s">
        <v>258</v>
      </c>
      <c r="B73" s="67" t="s">
        <v>259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15">
        <v>458890383.05000001</v>
      </c>
      <c r="AG73" s="15">
        <v>451151400.69999999</v>
      </c>
      <c r="AH73" s="17" t="s">
        <v>260</v>
      </c>
      <c r="AI73" s="67" t="s">
        <v>261</v>
      </c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15">
        <f>[1]Balanza!H167</f>
        <v>0</v>
      </c>
      <c r="BN73" s="15">
        <f>[1]Balanza!D167</f>
        <v>0</v>
      </c>
    </row>
    <row r="74" spans="1:66" s="11" customFormat="1" ht="15" customHeight="1">
      <c r="A74" s="16" t="s">
        <v>262</v>
      </c>
      <c r="B74" s="67" t="s">
        <v>263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15">
        <v>29273238.23</v>
      </c>
      <c r="AG74" s="15">
        <v>29273238.23</v>
      </c>
      <c r="AH74" s="14" t="s">
        <v>264</v>
      </c>
      <c r="AI74" s="69" t="s">
        <v>265</v>
      </c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45">
        <f>SUM(BM75:BM78)</f>
        <v>0</v>
      </c>
      <c r="BN74" s="45">
        <f>SUM(BN75:BN78)</f>
        <v>0</v>
      </c>
    </row>
    <row r="75" spans="1:66" s="11" customFormat="1" ht="15" customHeight="1">
      <c r="A75" s="16" t="s">
        <v>266</v>
      </c>
      <c r="B75" s="67" t="s">
        <v>267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15">
        <v>1233136.1000000001</v>
      </c>
      <c r="AG75" s="15">
        <v>1233136.1000000001</v>
      </c>
      <c r="AH75" s="17" t="s">
        <v>268</v>
      </c>
      <c r="AI75" s="67" t="s">
        <v>269</v>
      </c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15">
        <f>[1]Balanza!H169</f>
        <v>0</v>
      </c>
      <c r="BN75" s="15">
        <f>[1]Balanza!D169</f>
        <v>0</v>
      </c>
    </row>
    <row r="76" spans="1:66" s="11" customFormat="1" ht="15" customHeight="1">
      <c r="A76" s="12" t="s">
        <v>270</v>
      </c>
      <c r="B76" s="69" t="s">
        <v>271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45">
        <f>SUM(AF77:AF81)</f>
        <v>184022403.69000003</v>
      </c>
      <c r="AG76" s="45">
        <f>SUM(AG77:AG81)</f>
        <v>165368979.42000002</v>
      </c>
      <c r="AH76" s="17" t="s">
        <v>272</v>
      </c>
      <c r="AI76" s="67" t="s">
        <v>273</v>
      </c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15">
        <f>[1]Balanza!H170</f>
        <v>0</v>
      </c>
      <c r="BN76" s="15">
        <f>[1]Balanza!D170</f>
        <v>0</v>
      </c>
    </row>
    <row r="77" spans="1:66" s="11" customFormat="1" ht="15" customHeight="1">
      <c r="A77" s="16" t="s">
        <v>274</v>
      </c>
      <c r="B77" s="67" t="s">
        <v>275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15">
        <v>72551469.530000001</v>
      </c>
      <c r="AG77" s="15">
        <v>69281166.090000004</v>
      </c>
      <c r="AH77" s="17" t="s">
        <v>276</v>
      </c>
      <c r="AI77" s="67" t="s">
        <v>277</v>
      </c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15">
        <f>[1]Balanza!H171</f>
        <v>0</v>
      </c>
      <c r="BN77" s="15">
        <f>[1]Balanza!D171</f>
        <v>0</v>
      </c>
    </row>
    <row r="78" spans="1:66" s="11" customFormat="1" ht="15" customHeight="1">
      <c r="A78" s="16" t="s">
        <v>278</v>
      </c>
      <c r="B78" s="67" t="s">
        <v>279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15">
        <v>15256513.119999999</v>
      </c>
      <c r="AG78" s="15">
        <v>15256513.119999999</v>
      </c>
      <c r="AH78" s="17" t="s">
        <v>280</v>
      </c>
      <c r="AI78" s="71" t="s">
        <v>281</v>
      </c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15">
        <f>[1]Balanza!H172</f>
        <v>0</v>
      </c>
      <c r="BN78" s="15">
        <f>[1]Balanza!D172</f>
        <v>0</v>
      </c>
    </row>
    <row r="79" spans="1:66" s="11" customFormat="1" ht="15" customHeight="1">
      <c r="A79" s="16" t="s">
        <v>282</v>
      </c>
      <c r="B79" s="67" t="s">
        <v>283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15">
        <v>82594574.769999996</v>
      </c>
      <c r="AG79" s="15">
        <v>67211453.939999998</v>
      </c>
      <c r="AH79" s="18"/>
      <c r="AI79" s="74" t="s">
        <v>284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48">
        <f>BM50+BM53+BM57+BM63+BM67+BM74</f>
        <v>1138850072.9400001</v>
      </c>
      <c r="BN79" s="48">
        <f>BN50+BN53+BN57+BN63+BN67+BN74</f>
        <v>1229041739.99</v>
      </c>
    </row>
    <row r="80" spans="1:66" s="11" customFormat="1" ht="15" customHeight="1">
      <c r="A80" s="16" t="s">
        <v>285</v>
      </c>
      <c r="B80" s="67" t="s">
        <v>286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15">
        <v>5188135.87</v>
      </c>
      <c r="AG80" s="15">
        <v>5188135.87</v>
      </c>
      <c r="AH80" s="20"/>
      <c r="AI80" s="75" t="s">
        <v>287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49">
        <f>BM48+BM79</f>
        <v>1306189444.76</v>
      </c>
      <c r="BN80" s="49">
        <f>BN48+BN79</f>
        <v>2073227362.1900001</v>
      </c>
    </row>
    <row r="81" spans="1:66" s="11" customFormat="1" ht="15" customHeight="1">
      <c r="A81" s="16" t="s">
        <v>288</v>
      </c>
      <c r="B81" s="67" t="s">
        <v>289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15">
        <v>8431710.4000000004</v>
      </c>
      <c r="AG81" s="15">
        <v>8431710.4000000004</v>
      </c>
      <c r="AH81" s="21" t="s">
        <v>290</v>
      </c>
      <c r="AI81" s="76" t="s">
        <v>291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5"/>
      <c r="BN81" s="15"/>
    </row>
    <row r="82" spans="1:66" s="11" customFormat="1" ht="15" customHeight="1">
      <c r="A82" s="12" t="s">
        <v>292</v>
      </c>
      <c r="B82" s="69" t="s">
        <v>293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45">
        <f>SUM(AF83:AF87)</f>
        <v>0</v>
      </c>
      <c r="AG82" s="45">
        <f>SUM(AG83:AG87)</f>
        <v>0</v>
      </c>
      <c r="AH82" s="22" t="s">
        <v>294</v>
      </c>
      <c r="AI82" s="68" t="s">
        <v>295</v>
      </c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45">
        <f>SUM(BM83:BM85)</f>
        <v>70029434.019999996</v>
      </c>
      <c r="BN82" s="45">
        <f>SUM(BN83:BN85)</f>
        <v>70029434.019999996</v>
      </c>
    </row>
    <row r="83" spans="1:66" s="11" customFormat="1" ht="15" customHeight="1">
      <c r="A83" s="16" t="s">
        <v>296</v>
      </c>
      <c r="B83" s="67" t="s">
        <v>297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15">
        <f>([1]Balanza!H79)*-1</f>
        <v>0</v>
      </c>
      <c r="AG83" s="15">
        <f>([1]Balanza!D79)*-1</f>
        <v>0</v>
      </c>
      <c r="AH83" s="19" t="s">
        <v>298</v>
      </c>
      <c r="AI83" s="67" t="s">
        <v>299</v>
      </c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15">
        <f>[1]Balanza!H175</f>
        <v>0</v>
      </c>
      <c r="BN83" s="15">
        <f>[1]Balanza!D175</f>
        <v>0</v>
      </c>
    </row>
    <row r="84" spans="1:66" s="11" customFormat="1" ht="15" customHeight="1">
      <c r="A84" s="16" t="s">
        <v>300</v>
      </c>
      <c r="B84" s="67" t="s">
        <v>301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15">
        <f>([1]Balanza!H80)*-1</f>
        <v>0</v>
      </c>
      <c r="AG84" s="15">
        <f>([1]Balanza!D80)*-1</f>
        <v>0</v>
      </c>
      <c r="AH84" s="17" t="s">
        <v>302</v>
      </c>
      <c r="AI84" s="67" t="s">
        <v>303</v>
      </c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15">
        <f>[1]Balanza!H176</f>
        <v>0</v>
      </c>
      <c r="BN84" s="15">
        <f>[1]Balanza!D176</f>
        <v>0</v>
      </c>
    </row>
    <row r="85" spans="1:66" s="11" customFormat="1" ht="15" customHeight="1">
      <c r="A85" s="16" t="s">
        <v>304</v>
      </c>
      <c r="B85" s="67" t="s">
        <v>305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15">
        <f>([1]Balanza!H81)*-1</f>
        <v>0</v>
      </c>
      <c r="AG85" s="15">
        <f>([1]Balanza!D81)*-1</f>
        <v>0</v>
      </c>
      <c r="AH85" s="17" t="s">
        <v>306</v>
      </c>
      <c r="AI85" s="67" t="s">
        <v>307</v>
      </c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15">
        <f>[1]Balanza!H177</f>
        <v>70029434.019999996</v>
      </c>
      <c r="BN85" s="15">
        <f>[1]Balanza!D177</f>
        <v>70029434.019999996</v>
      </c>
    </row>
    <row r="86" spans="1:66" s="11" customFormat="1" ht="15" customHeight="1">
      <c r="A86" s="16" t="s">
        <v>308</v>
      </c>
      <c r="B86" s="67" t="s">
        <v>309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15">
        <f>([1]Balanza!H82)*-1</f>
        <v>0</v>
      </c>
      <c r="AG86" s="15">
        <f>([1]Balanza!D82)*-1</f>
        <v>0</v>
      </c>
      <c r="AH86" s="14" t="s">
        <v>310</v>
      </c>
      <c r="AI86" s="68" t="s">
        <v>311</v>
      </c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45">
        <f>BM87+BM88+BM89+BM94+BM98</f>
        <v>11070831799.399998</v>
      </c>
      <c r="BN86" s="45">
        <f>BN87+BN88+BN89+BN94+BN98</f>
        <v>8612042921.0900002</v>
      </c>
    </row>
    <row r="87" spans="1:66" s="11" customFormat="1" ht="15" customHeight="1">
      <c r="A87" s="16" t="s">
        <v>312</v>
      </c>
      <c r="B87" s="67" t="s">
        <v>313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15">
        <f>([1]Balanza!H83)*-1</f>
        <v>0</v>
      </c>
      <c r="AG87" s="15">
        <f>([1]Balanza!D83)*-1</f>
        <v>0</v>
      </c>
      <c r="AH87" s="17" t="s">
        <v>314</v>
      </c>
      <c r="AI87" s="67" t="s">
        <v>315</v>
      </c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15">
        <v>2489409786.1199999</v>
      </c>
      <c r="BN87" s="15">
        <v>1477836083.1199999</v>
      </c>
    </row>
    <row r="88" spans="1:66" s="11" customFormat="1" ht="15" customHeight="1">
      <c r="A88" s="12" t="s">
        <v>316</v>
      </c>
      <c r="B88" s="69" t="s">
        <v>317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45">
        <f>SUM(AF89:AF94)</f>
        <v>75624760.670000002</v>
      </c>
      <c r="AG88" s="45">
        <f>SUM(AG89:AG94)</f>
        <v>75624760.670000002</v>
      </c>
      <c r="AH88" s="17" t="s">
        <v>318</v>
      </c>
      <c r="AI88" s="67" t="s">
        <v>319</v>
      </c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15">
        <v>8348223908.9799995</v>
      </c>
      <c r="BN88" s="15">
        <v>6901008733.6700001</v>
      </c>
    </row>
    <row r="89" spans="1:66" s="11" customFormat="1" ht="15" customHeight="1">
      <c r="A89" s="16" t="s">
        <v>320</v>
      </c>
      <c r="B89" s="67" t="s">
        <v>321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15">
        <f>[1]Balanza!G85</f>
        <v>35694322.07</v>
      </c>
      <c r="AG89" s="15">
        <f>[1]Balanza!C85</f>
        <v>35694322.07</v>
      </c>
      <c r="AH89" s="14" t="s">
        <v>322</v>
      </c>
      <c r="AI89" s="68" t="s">
        <v>323</v>
      </c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45">
        <f>SUM(BM90:BM93)</f>
        <v>0</v>
      </c>
      <c r="BN89" s="45">
        <f>SUM(BN90:BN93)</f>
        <v>0</v>
      </c>
    </row>
    <row r="90" spans="1:66" s="11" customFormat="1" ht="15" customHeight="1">
      <c r="A90" s="16" t="s">
        <v>324</v>
      </c>
      <c r="B90" s="67" t="s">
        <v>325</v>
      </c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15">
        <f>[1]Balanza!G86</f>
        <v>0</v>
      </c>
      <c r="AG90" s="15">
        <f>[1]Balanza!C86</f>
        <v>0</v>
      </c>
      <c r="AH90" s="17" t="s">
        <v>326</v>
      </c>
      <c r="AI90" s="67" t="s">
        <v>327</v>
      </c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15">
        <f>[1]Balanza!H182</f>
        <v>0</v>
      </c>
      <c r="BN90" s="15">
        <f>[1]Balanza!D182</f>
        <v>0</v>
      </c>
    </row>
    <row r="91" spans="1:66" s="11" customFormat="1" ht="15" customHeight="1">
      <c r="A91" s="16" t="s">
        <v>328</v>
      </c>
      <c r="B91" s="67" t="s">
        <v>329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15">
        <f>[1]Balanza!G87</f>
        <v>0</v>
      </c>
      <c r="AG91" s="15">
        <f>[1]Balanza!C87</f>
        <v>0</v>
      </c>
      <c r="AH91" s="17" t="s">
        <v>330</v>
      </c>
      <c r="AI91" s="67" t="s">
        <v>331</v>
      </c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15">
        <f>[1]Balanza!H183</f>
        <v>0</v>
      </c>
      <c r="BN91" s="15">
        <f>[1]Balanza!D183</f>
        <v>0</v>
      </c>
    </row>
    <row r="92" spans="1:66" s="11" customFormat="1" ht="15" customHeight="1">
      <c r="A92" s="16" t="s">
        <v>332</v>
      </c>
      <c r="B92" s="67" t="s">
        <v>333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15">
        <v>39930438.600000001</v>
      </c>
      <c r="AG92" s="15">
        <f>[1]Balanza!C88</f>
        <v>39930438.600000001</v>
      </c>
      <c r="AH92" s="17" t="s">
        <v>334</v>
      </c>
      <c r="AI92" s="67" t="s">
        <v>335</v>
      </c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15">
        <f>[1]Balanza!H184</f>
        <v>0</v>
      </c>
      <c r="BN92" s="15">
        <f>[1]Balanza!D184</f>
        <v>0</v>
      </c>
    </row>
    <row r="93" spans="1:66" s="11" customFormat="1" ht="15" customHeight="1">
      <c r="A93" s="16" t="s">
        <v>336</v>
      </c>
      <c r="B93" s="67" t="s">
        <v>337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15">
        <f>[1]Balanza!G89</f>
        <v>0</v>
      </c>
      <c r="AG93" s="15">
        <f>[1]Balanza!C89</f>
        <v>0</v>
      </c>
      <c r="AH93" s="17" t="s">
        <v>338</v>
      </c>
      <c r="AI93" s="67" t="s">
        <v>339</v>
      </c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15">
        <f>[1]Balanza!H185</f>
        <v>0</v>
      </c>
      <c r="BN93" s="15">
        <f>[1]Balanza!D185</f>
        <v>0</v>
      </c>
    </row>
    <row r="94" spans="1:66" s="11" customFormat="1" ht="15" customHeight="1">
      <c r="A94" s="16" t="s">
        <v>340</v>
      </c>
      <c r="B94" s="67" t="s">
        <v>341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15">
        <f>[1]Balanza!G90</f>
        <v>0</v>
      </c>
      <c r="AG94" s="15">
        <f>[1]Balanza!C90</f>
        <v>0</v>
      </c>
      <c r="AH94" s="14" t="s">
        <v>342</v>
      </c>
      <c r="AI94" s="68" t="s">
        <v>343</v>
      </c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45">
        <f>SUM(BM95:BM97)</f>
        <v>0</v>
      </c>
      <c r="BN94" s="45">
        <f>SUM(BN95:BN97)</f>
        <v>0</v>
      </c>
    </row>
    <row r="95" spans="1:66" s="11" customFormat="1" ht="15" customHeight="1">
      <c r="A95" s="12" t="s">
        <v>344</v>
      </c>
      <c r="B95" s="69" t="s">
        <v>345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45">
        <f>SUM(AF96:AF100)</f>
        <v>0</v>
      </c>
      <c r="AG95" s="45">
        <f>SUM(AG96:AG100)</f>
        <v>0</v>
      </c>
      <c r="AH95" s="17" t="s">
        <v>346</v>
      </c>
      <c r="AI95" s="67" t="s">
        <v>347</v>
      </c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15">
        <f>[1]Balanza!H187</f>
        <v>0</v>
      </c>
      <c r="BN95" s="15">
        <f>[1]Balanza!D187</f>
        <v>0</v>
      </c>
    </row>
    <row r="96" spans="1:66" s="11" customFormat="1" ht="15" customHeight="1">
      <c r="A96" s="16" t="s">
        <v>348</v>
      </c>
      <c r="B96" s="67" t="s">
        <v>349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15">
        <f>([1]Balanza!H92)*-1</f>
        <v>0</v>
      </c>
      <c r="AG96" s="15">
        <f>([1]Balanza!D92)*-1</f>
        <v>0</v>
      </c>
      <c r="AH96" s="17" t="s">
        <v>350</v>
      </c>
      <c r="AI96" s="67" t="s">
        <v>351</v>
      </c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15">
        <f>[1]Balanza!H188</f>
        <v>0</v>
      </c>
      <c r="BN96" s="15">
        <f>[1]Balanza!D188</f>
        <v>0</v>
      </c>
    </row>
    <row r="97" spans="1:66" s="11" customFormat="1" ht="15" customHeight="1">
      <c r="A97" s="16" t="s">
        <v>352</v>
      </c>
      <c r="B97" s="67" t="s">
        <v>353</v>
      </c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15">
        <f>([1]Balanza!H93)*-1</f>
        <v>0</v>
      </c>
      <c r="AG97" s="15">
        <f>([1]Balanza!D93)*-1</f>
        <v>0</v>
      </c>
      <c r="AH97" s="17" t="s">
        <v>354</v>
      </c>
      <c r="AI97" s="67" t="s">
        <v>355</v>
      </c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15">
        <f>[1]Balanza!H189</f>
        <v>0</v>
      </c>
      <c r="BN97" s="15">
        <f>[1]Balanza!D189</f>
        <v>0</v>
      </c>
    </row>
    <row r="98" spans="1:66" s="11" customFormat="1" ht="15" customHeight="1">
      <c r="A98" s="16" t="s">
        <v>356</v>
      </c>
      <c r="B98" s="67" t="s">
        <v>357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15">
        <f>([1]Balanza!H94)*-1</f>
        <v>0</v>
      </c>
      <c r="AG98" s="15">
        <f>([1]Balanza!D94)*-1</f>
        <v>0</v>
      </c>
      <c r="AH98" s="14" t="s">
        <v>358</v>
      </c>
      <c r="AI98" s="68" t="s">
        <v>359</v>
      </c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45">
        <f>SUM(BM99:BM100)</f>
        <v>233198104.30000001</v>
      </c>
      <c r="BN98" s="45">
        <f>SUM(BN99:BN100)</f>
        <v>233198104.30000001</v>
      </c>
    </row>
    <row r="99" spans="1:66" s="11" customFormat="1" ht="15" customHeight="1">
      <c r="A99" s="16" t="s">
        <v>360</v>
      </c>
      <c r="B99" s="67" t="s">
        <v>361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15">
        <f>([1]Balanza!H95)*-1</f>
        <v>0</v>
      </c>
      <c r="AG99" s="15">
        <f>([1]Balanza!D95)*-1</f>
        <v>0</v>
      </c>
      <c r="AH99" s="17" t="s">
        <v>362</v>
      </c>
      <c r="AI99" s="67" t="s">
        <v>363</v>
      </c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15">
        <f>[1]Balanza!H191</f>
        <v>0</v>
      </c>
      <c r="BN99" s="15">
        <f>[1]Balanza!D191</f>
        <v>0</v>
      </c>
    </row>
    <row r="100" spans="1:66" s="11" customFormat="1" ht="15" customHeight="1">
      <c r="A100" s="16" t="s">
        <v>364</v>
      </c>
      <c r="B100" s="67" t="s">
        <v>365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15">
        <f>([1]Balanza!H96)*-1</f>
        <v>0</v>
      </c>
      <c r="AG100" s="15">
        <f>([1]Balanza!D96)*-1</f>
        <v>0</v>
      </c>
      <c r="AH100" s="17" t="s">
        <v>366</v>
      </c>
      <c r="AI100" s="67" t="s">
        <v>367</v>
      </c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15">
        <v>233198104.30000001</v>
      </c>
      <c r="BN100" s="15">
        <v>233198104.30000001</v>
      </c>
    </row>
    <row r="101" spans="1:66" s="11" customFormat="1" ht="15" customHeight="1">
      <c r="A101" s="12" t="s">
        <v>368</v>
      </c>
      <c r="B101" s="69" t="s">
        <v>369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45">
        <f>SUM(AF102:AF104)</f>
        <v>1040586.75</v>
      </c>
      <c r="AG101" s="45">
        <f>SUM(AG102:AG104)</f>
        <v>1040586.75</v>
      </c>
      <c r="AH101" s="14" t="s">
        <v>370</v>
      </c>
      <c r="AI101" s="68" t="s">
        <v>371</v>
      </c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45">
        <f>SUM(BM102:BM103)</f>
        <v>1229867897.3699999</v>
      </c>
      <c r="BN101" s="45">
        <f>SUM(BN102:BN103)</f>
        <v>1229867897.3699999</v>
      </c>
    </row>
    <row r="102" spans="1:66" s="11" customFormat="1" ht="15" customHeight="1">
      <c r="A102" s="16" t="s">
        <v>372</v>
      </c>
      <c r="B102" s="67" t="s">
        <v>373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15">
        <f>[1]Balanza!G98</f>
        <v>0</v>
      </c>
      <c r="AG102" s="15">
        <f>[1]Balanza!C98</f>
        <v>0</v>
      </c>
      <c r="AH102" s="17" t="s">
        <v>374</v>
      </c>
      <c r="AI102" s="67" t="s">
        <v>375</v>
      </c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15">
        <f>[1]Balanza!H194</f>
        <v>0</v>
      </c>
      <c r="BN102" s="15">
        <f>[1]Balanza!D194</f>
        <v>0</v>
      </c>
    </row>
    <row r="103" spans="1:66" s="11" customFormat="1" ht="15" customHeight="1">
      <c r="A103" s="16" t="s">
        <v>376</v>
      </c>
      <c r="B103" s="67" t="s">
        <v>377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15">
        <f>[1]Balanza!G99</f>
        <v>0</v>
      </c>
      <c r="AG103" s="15">
        <f>[1]Balanza!C99</f>
        <v>0</v>
      </c>
      <c r="AH103" s="17" t="s">
        <v>378</v>
      </c>
      <c r="AI103" s="71" t="s">
        <v>379</v>
      </c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15">
        <f>[1]Balanza!H195</f>
        <v>1229867897.3699999</v>
      </c>
      <c r="BN103" s="15">
        <f>[1]Balanza!D195</f>
        <v>1229867897.3699999</v>
      </c>
    </row>
    <row r="104" spans="1:66" s="11" customFormat="1" ht="15" customHeight="1">
      <c r="A104" s="16" t="s">
        <v>380</v>
      </c>
      <c r="B104" s="71" t="s">
        <v>381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46">
        <f>[1]Balanza!G100</f>
        <v>1040586.75</v>
      </c>
      <c r="AG104" s="46">
        <f>[1]Balanza!C100</f>
        <v>1040586.75</v>
      </c>
      <c r="AH104" s="23"/>
      <c r="AI104" s="24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6"/>
      <c r="AW104" s="26"/>
      <c r="AX104" s="26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7" t="s">
        <v>382</v>
      </c>
      <c r="BM104" s="50">
        <f>BM82+BM86+BM101</f>
        <v>12370729130.789997</v>
      </c>
      <c r="BN104" s="50">
        <f>BN82+BN86+BN101</f>
        <v>9911940252.4799995</v>
      </c>
    </row>
    <row r="105" spans="1:66" s="11" customFormat="1" ht="15" customHeight="1">
      <c r="A105" s="28"/>
      <c r="B105" s="83" t="s">
        <v>383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58">
        <f>AF48+AF53+AF59+AF67+AF76+AF82+AF88+AF95+AF101</f>
        <v>12544039845.66</v>
      </c>
      <c r="AG105" s="58">
        <f>AG48+AG53+AG59+AG67+AG76+AG82+AG88+AG95+AG101</f>
        <v>11388119025.93</v>
      </c>
      <c r="AH105" s="29"/>
      <c r="AI105" s="30"/>
      <c r="AJ105" s="31"/>
      <c r="AK105" s="31"/>
      <c r="AL105" s="31"/>
      <c r="AM105" s="31"/>
      <c r="AN105" s="31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</row>
    <row r="106" spans="1:66" s="11" customFormat="1" ht="15" customHeight="1" thickBot="1">
      <c r="A106" s="28"/>
      <c r="B106" s="79" t="s">
        <v>384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59">
        <f>AF46+AF105</f>
        <v>13676918575.549999</v>
      </c>
      <c r="AG106" s="59">
        <f>AG46+AG105</f>
        <v>11985167614.67</v>
      </c>
      <c r="AH106" s="32"/>
      <c r="AI106" s="80" t="s">
        <v>385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51">
        <f>BM80+BM104</f>
        <v>13676918575.549997</v>
      </c>
      <c r="BN106" s="51">
        <f>BN80+BN104</f>
        <v>11985167614.67</v>
      </c>
    </row>
    <row r="107" spans="1:66" s="11" customFormat="1" ht="15" customHeight="1" thickTop="1">
      <c r="A107" s="2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60"/>
      <c r="AG107" s="60"/>
      <c r="AH107" s="32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52"/>
      <c r="BN107" s="52"/>
    </row>
    <row r="108" spans="1:66" s="11" customFormat="1" ht="15" customHeight="1">
      <c r="A108" s="28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54"/>
      <c r="AG108" s="54"/>
      <c r="AH108" s="34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53"/>
      <c r="BN108" s="54"/>
    </row>
    <row r="109" spans="1:66" ht="15" customHeight="1">
      <c r="B109" s="36" t="s">
        <v>386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6" s="11" customFormat="1" ht="15" customHeight="1">
      <c r="A110" s="28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55"/>
      <c r="AG110" s="54"/>
      <c r="AH110" s="34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56"/>
      <c r="BN110" s="55"/>
    </row>
    <row r="111" spans="1:66" s="11" customFormat="1" ht="15" customHeight="1">
      <c r="A111" s="28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55"/>
      <c r="AG111" s="54"/>
      <c r="AH111" s="34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56"/>
      <c r="BN111" s="55"/>
    </row>
    <row r="112" spans="1:66" s="11" customFormat="1" ht="15" customHeight="1">
      <c r="A112" s="28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55"/>
      <c r="AG112" s="54"/>
      <c r="AH112" s="34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56"/>
      <c r="BN112" s="55"/>
    </row>
    <row r="113" spans="1:66" s="11" customFormat="1" ht="15" customHeight="1">
      <c r="A113" s="28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55"/>
      <c r="AG113" s="54"/>
      <c r="AH113" s="34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56"/>
      <c r="BN113" s="55"/>
    </row>
    <row r="114" spans="1:66" s="11" customFormat="1" ht="15" customHeight="1">
      <c r="A114" s="28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55"/>
      <c r="AG114" s="54"/>
      <c r="AH114" s="34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56"/>
      <c r="BN114" s="55"/>
    </row>
    <row r="115" spans="1:66" s="11" customFormat="1" ht="15" customHeight="1">
      <c r="A115" s="28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55"/>
      <c r="AG115" s="54"/>
      <c r="AH115" s="34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56"/>
      <c r="BN115" s="55"/>
    </row>
    <row r="116" spans="1:66" s="11" customFormat="1" ht="15" customHeight="1">
      <c r="A116" s="28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54"/>
      <c r="AG116" s="54"/>
      <c r="AH116" s="34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54"/>
      <c r="BN116" s="55"/>
    </row>
    <row r="117" spans="1:66" s="11" customFormat="1" ht="15" customHeight="1">
      <c r="A117" s="2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62"/>
      <c r="Q117" s="62"/>
      <c r="R117" s="62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61"/>
      <c r="AG117" s="61"/>
      <c r="AH117" s="39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54"/>
      <c r="BN117" s="55"/>
    </row>
    <row r="118" spans="1:66" s="11" customFormat="1" ht="15" customHeight="1">
      <c r="A118" s="2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77" t="s">
        <v>387</v>
      </c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55"/>
    </row>
    <row r="119" spans="1:66" s="11" customFormat="1" ht="15" customHeight="1">
      <c r="A119" s="2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55"/>
    </row>
    <row r="120" spans="1:66" ht="15" customHeight="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78" t="s">
        <v>388</v>
      </c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</row>
    <row r="121" spans="1:66" ht="15" customHeight="1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</row>
    <row r="122" spans="1:66" ht="15" customHeight="1"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</row>
    <row r="123" spans="1:66" ht="15" customHeight="1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54"/>
      <c r="AG123" s="54"/>
      <c r="AH123" s="34"/>
      <c r="AI123" s="41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spans="32:66" s="33" customFormat="1" hidden="1">
      <c r="AF129" s="57"/>
      <c r="AG129" s="57"/>
      <c r="BM129" s="57"/>
      <c r="BN129" s="57"/>
    </row>
    <row r="130" spans="32:66" s="33" customFormat="1" hidden="1">
      <c r="AF130" s="57"/>
      <c r="AG130" s="57"/>
      <c r="BM130" s="57"/>
      <c r="BN130" s="57"/>
    </row>
    <row r="131" spans="32:66" s="33" customFormat="1" hidden="1">
      <c r="AF131" s="57"/>
      <c r="AG131" s="57"/>
      <c r="BM131" s="57"/>
      <c r="BN131" s="57"/>
    </row>
    <row r="132" spans="32:66" s="33" customFormat="1" hidden="1">
      <c r="AF132" s="57"/>
      <c r="AG132" s="57"/>
      <c r="BM132" s="57"/>
      <c r="BN132" s="57"/>
    </row>
    <row r="133" spans="32:66" s="33" customFormat="1" hidden="1">
      <c r="AF133" s="57"/>
      <c r="AG133" s="57"/>
      <c r="BM133" s="57"/>
      <c r="BN133" s="57"/>
    </row>
    <row r="134" spans="32:66" s="33" customFormat="1" hidden="1">
      <c r="AF134" s="57"/>
      <c r="AG134" s="57"/>
      <c r="BM134" s="57"/>
      <c r="BN134" s="57"/>
    </row>
    <row r="135" spans="32:66" s="33" customFormat="1" hidden="1">
      <c r="AF135" s="57"/>
      <c r="AG135" s="57"/>
      <c r="BM135" s="57"/>
      <c r="BN135" s="57"/>
    </row>
  </sheetData>
  <mergeCells count="212">
    <mergeCell ref="Q118:BM119"/>
    <mergeCell ref="Q120:BM122"/>
    <mergeCell ref="B107:AE107"/>
    <mergeCell ref="AI107:BL107"/>
    <mergeCell ref="S117:AE117"/>
    <mergeCell ref="AZ117:BL117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0:AE10"/>
    <mergeCell ref="AI10:BL10"/>
  </mergeCells>
  <pageMargins left="0.39370078740157483" right="0.39370078740157483" top="0.39370078740157483" bottom="0.39370078740157483" header="0.31496062992125984" footer="0.31496062992125984"/>
  <pageSetup scale="5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2023-07-24T19:53:45Z</cp:lastPrinted>
  <dcterms:created xsi:type="dcterms:W3CDTF">2022-08-03T16:46:50Z</dcterms:created>
  <dcterms:modified xsi:type="dcterms:W3CDTF">2023-10-13T22:43:24Z</dcterms:modified>
</cp:coreProperties>
</file>