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55" yWindow="-255" windowWidth="12795" windowHeight="10365"/>
  </bookViews>
  <sheets>
    <sheet name="1° trim" sheetId="3" r:id="rId1"/>
    <sheet name="Hoja2" sheetId="4" r:id="rId2"/>
  </sheets>
  <definedNames>
    <definedName name="_xlnm.Print_Area" localSheetId="0">'1° trim'!$A$1:$I$87</definedName>
    <definedName name="_xlnm.Print_Titles" localSheetId="0">'1° trim'!$1:$9</definedName>
  </definedNames>
  <calcPr calcId="125725"/>
</workbook>
</file>

<file path=xl/calcChain.xml><?xml version="1.0" encoding="utf-8"?>
<calcChain xmlns="http://schemas.openxmlformats.org/spreadsheetml/2006/main">
  <c r="C29" i="3"/>
  <c r="C28"/>
  <c r="C19" l="1"/>
  <c r="C40" l="1"/>
  <c r="G76"/>
  <c r="E76"/>
  <c r="D57" l="1"/>
  <c r="E52"/>
  <c r="E51"/>
  <c r="D19"/>
  <c r="E70"/>
  <c r="E69" s="1"/>
  <c r="G52"/>
  <c r="H52" s="1"/>
  <c r="G51"/>
  <c r="H51" s="1"/>
  <c r="G20"/>
  <c r="H20" s="1"/>
  <c r="C52" i="4"/>
  <c r="C51"/>
  <c r="F77" i="3"/>
  <c r="G77" s="1"/>
  <c r="D77"/>
  <c r="C77"/>
  <c r="H76"/>
  <c r="G75"/>
  <c r="H75" s="1"/>
  <c r="E75"/>
  <c r="E77" s="1"/>
  <c r="G70"/>
  <c r="H70" s="1"/>
  <c r="H69" s="1"/>
  <c r="F69"/>
  <c r="D69"/>
  <c r="C69"/>
  <c r="G66"/>
  <c r="E66"/>
  <c r="E65" s="1"/>
  <c r="H65"/>
  <c r="G65"/>
  <c r="G64"/>
  <c r="H64" s="1"/>
  <c r="E64"/>
  <c r="H63"/>
  <c r="G63"/>
  <c r="E63"/>
  <c r="F62"/>
  <c r="G62" s="1"/>
  <c r="D62"/>
  <c r="G61"/>
  <c r="H61" s="1"/>
  <c r="G60"/>
  <c r="H60" s="1"/>
  <c r="E60"/>
  <c r="G59"/>
  <c r="H59" s="1"/>
  <c r="E59"/>
  <c r="G58"/>
  <c r="H58" s="1"/>
  <c r="E58"/>
  <c r="F57"/>
  <c r="G57" s="1"/>
  <c r="C57"/>
  <c r="G56"/>
  <c r="H56" s="1"/>
  <c r="E56"/>
  <c r="G55"/>
  <c r="H55" s="1"/>
  <c r="E55"/>
  <c r="H54"/>
  <c r="G54"/>
  <c r="E54"/>
  <c r="G53"/>
  <c r="H53" s="1"/>
  <c r="E53"/>
  <c r="G50"/>
  <c r="H50" s="1"/>
  <c r="E50"/>
  <c r="G49"/>
  <c r="H49" s="1"/>
  <c r="E49"/>
  <c r="C48"/>
  <c r="G42"/>
  <c r="H42" s="1"/>
  <c r="E42"/>
  <c r="G41"/>
  <c r="H41" s="1"/>
  <c r="E41"/>
  <c r="F40"/>
  <c r="G40" s="1"/>
  <c r="D40"/>
  <c r="G39"/>
  <c r="H39" s="1"/>
  <c r="E39"/>
  <c r="E38" s="1"/>
  <c r="G38"/>
  <c r="D38"/>
  <c r="C38"/>
  <c r="G37"/>
  <c r="H37" s="1"/>
  <c r="E37"/>
  <c r="G36"/>
  <c r="H36" s="1"/>
  <c r="E36"/>
  <c r="G35"/>
  <c r="H35" s="1"/>
  <c r="E35"/>
  <c r="G34"/>
  <c r="H34" s="1"/>
  <c r="E34"/>
  <c r="G33"/>
  <c r="H33" s="1"/>
  <c r="E33"/>
  <c r="G32"/>
  <c r="H32" s="1"/>
  <c r="E32"/>
  <c r="F31"/>
  <c r="G31" s="1"/>
  <c r="D31"/>
  <c r="C31"/>
  <c r="G30"/>
  <c r="H30" s="1"/>
  <c r="E30"/>
  <c r="G29"/>
  <c r="H29" s="1"/>
  <c r="E29"/>
  <c r="G28"/>
  <c r="H28" s="1"/>
  <c r="E28"/>
  <c r="G27"/>
  <c r="H27" s="1"/>
  <c r="E27"/>
  <c r="G26"/>
  <c r="H26" s="1"/>
  <c r="E26"/>
  <c r="G25"/>
  <c r="H25" s="1"/>
  <c r="E25"/>
  <c r="G24"/>
  <c r="H24" s="1"/>
  <c r="E24"/>
  <c r="G23"/>
  <c r="H23" s="1"/>
  <c r="E23"/>
  <c r="G22"/>
  <c r="H22" s="1"/>
  <c r="E22"/>
  <c r="G21"/>
  <c r="H21" s="1"/>
  <c r="E21"/>
  <c r="F19"/>
  <c r="H18"/>
  <c r="G18"/>
  <c r="E18"/>
  <c r="G17"/>
  <c r="H17" s="1"/>
  <c r="E17"/>
  <c r="G16"/>
  <c r="H16" s="1"/>
  <c r="E16"/>
  <c r="G15"/>
  <c r="H15" s="1"/>
  <c r="E15"/>
  <c r="G14"/>
  <c r="H14" s="1"/>
  <c r="E14"/>
  <c r="G13"/>
  <c r="H13" s="1"/>
  <c r="E13"/>
  <c r="G12"/>
  <c r="H12" s="1"/>
  <c r="E12"/>
  <c r="H62" l="1"/>
  <c r="H77"/>
  <c r="E62"/>
  <c r="H38"/>
  <c r="E40"/>
  <c r="D43"/>
  <c r="C67"/>
  <c r="H40"/>
  <c r="H31"/>
  <c r="E31"/>
  <c r="E61"/>
  <c r="E57" s="1"/>
  <c r="E48"/>
  <c r="D48"/>
  <c r="D67" s="1"/>
  <c r="E20"/>
  <c r="E19"/>
  <c r="H57"/>
  <c r="F48"/>
  <c r="G48" s="1"/>
  <c r="F43"/>
  <c r="G43" s="1"/>
  <c r="G19"/>
  <c r="H19" s="1"/>
  <c r="H48"/>
  <c r="C43"/>
  <c r="G69"/>
  <c r="D72" l="1"/>
  <c r="H45"/>
  <c r="E43"/>
  <c r="E67"/>
  <c r="H67"/>
  <c r="F67"/>
  <c r="G67" s="1"/>
  <c r="H43"/>
  <c r="C72"/>
  <c r="E72" l="1"/>
  <c r="H72"/>
  <c r="F72"/>
  <c r="G72" s="1"/>
</calcChain>
</file>

<file path=xl/sharedStrings.xml><?xml version="1.0" encoding="utf-8"?>
<sst xmlns="http://schemas.openxmlformats.org/spreadsheetml/2006/main" count="187" uniqueCount="94">
  <si>
    <t>ENTE PÚBLICO GUADALAJARA, JALISCO</t>
  </si>
  <si>
    <t>ESTADO ANALÍTICO DE INGRESOS DETALLADO - LDF</t>
  </si>
  <si>
    <t>(Pesos)</t>
  </si>
  <si>
    <t>Concepto 
( c )</t>
  </si>
  <si>
    <t>INGRESO</t>
  </si>
  <si>
    <t>Diferencia</t>
  </si>
  <si>
    <t xml:space="preserve"> Estimado</t>
  </si>
  <si>
    <t>Ampliaciones y Reducciones</t>
  </si>
  <si>
    <t>Modificado</t>
  </si>
  <si>
    <t>Devengado</t>
  </si>
  <si>
    <t>Recaudado</t>
  </si>
  <si>
    <t>( d )</t>
  </si>
  <si>
    <t>( e )</t>
  </si>
  <si>
    <t>Ingresos de libre disposición</t>
  </si>
  <si>
    <t>A.</t>
  </si>
  <si>
    <t>Impuestos</t>
  </si>
  <si>
    <t>B.</t>
  </si>
  <si>
    <t xml:space="preserve">Cuotas y Aportaciones de Seguridad Social </t>
  </si>
  <si>
    <t>C.</t>
  </si>
  <si>
    <t xml:space="preserve">Contribuciones de Mejoras </t>
  </si>
  <si>
    <t>D.</t>
  </si>
  <si>
    <t>Derechos</t>
  </si>
  <si>
    <t>E.</t>
  </si>
  <si>
    <t>Productos</t>
  </si>
  <si>
    <t>F.</t>
  </si>
  <si>
    <t>Aprovechamientos</t>
  </si>
  <si>
    <t>G.</t>
  </si>
  <si>
    <t xml:space="preserve">Ingresos por Ventas de Bienes y Prestación de Servicios </t>
  </si>
  <si>
    <t>H.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</si>
  <si>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</si>
  <si>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</si>
  <si>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</si>
  <si>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</si>
  <si>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</si>
  <si>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</si>
  <si>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</si>
  <si>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</si>
  <si>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</si>
  <si>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</si>
  <si>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Impuesto Sobre la Renta</t>
  </si>
  <si>
    <t>Fondo de Estabilización de los Ingresos de las Entidades Federativas</t>
  </si>
  <si>
    <t>I.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</si>
  <si>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</si>
  <si>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</si>
  <si>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</si>
  <si>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</si>
  <si>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</si>
  <si>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</si>
  <si>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J</t>
  </si>
  <si>
    <t>Transferencias y asignaciones</t>
  </si>
  <si>
    <t>K</t>
  </si>
  <si>
    <t>Convenios</t>
  </si>
  <si>
    <t>Otros Convenios y Subsidios</t>
  </si>
  <si>
    <t>L</t>
  </si>
  <si>
    <t>Otros Ingresos de Libre Disposcición</t>
  </si>
  <si>
    <t>Participaciones en Ingresos Locales</t>
  </si>
  <si>
    <t>Total de Ingresos de Libre Disposición</t>
  </si>
  <si>
    <t>Ingresos excedentes de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</si>
  <si>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</si>
  <si>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</si>
  <si>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</si>
  <si>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</si>
  <si>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</si>
  <si>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</si>
  <si>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</si>
  <si>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</si>
  <si>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</si>
  <si>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</si>
  <si>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</si>
  <si>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</si>
  <si>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</si>
  <si>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</si>
  <si>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</si>
  <si>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</si>
  <si>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</si>
  <si>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</si>
  <si>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>II.</t>
  </si>
  <si>
    <t>Total de Transferencias Federales Etiquetadas</t>
  </si>
  <si>
    <t>III.</t>
  </si>
  <si>
    <t>Ingresos Derivados de Financiamiento</t>
  </si>
  <si>
    <t>A</t>
  </si>
  <si>
    <t>IV.</t>
  </si>
  <si>
    <t xml:space="preserve">Total de Ingresos </t>
  </si>
  <si>
    <t>Datos informativos</t>
  </si>
  <si>
    <t>Ingresos Derivados de Financiamientos con Fuente de Pago de Ingresos de Libre Disposición</t>
  </si>
  <si>
    <t>Ingresos Derivados deFinanciamientos con Fuente de Pago de Transferencias Federales Etiquetadas</t>
  </si>
  <si>
    <t>Facultado Conforme a su Reglamento</t>
  </si>
  <si>
    <t>NOV preliminar</t>
  </si>
  <si>
    <t>EDO ACT preliminar</t>
  </si>
  <si>
    <t>BALANZA</t>
  </si>
  <si>
    <t>Del 01 de ENERO al 31 de MARZO de 2025</t>
  </si>
  <si>
    <t>INFORMACIÓN PRELIMINAR</t>
  </si>
  <si>
    <t>Bajo protesta de decir verdad declaramos que los Estados Financieros y sus Notas son razonablemente correctos y responsabilidad del emisor.</t>
  </si>
  <si>
    <t>L.C. Irlanda Loerythe Baumbach Valencia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</si>
</sst>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_-;_-@_-"/>
    <numFmt numFmtId="165" formatCode="#,##0_ ;\-#,##0\ "/>
    <numFmt numFmtId="166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7D9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9" fillId="7" borderId="0" applyNumberFormat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42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2" fontId="5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42" fontId="5" fillId="2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42" fontId="2" fillId="3" borderId="17" xfId="0" applyNumberFormat="1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  <xf numFmtId="42" fontId="2" fillId="3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5" borderId="19" xfId="0" applyFont="1" applyFill="1" applyBorder="1" applyAlignment="1">
      <alignment horizontal="right"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0" fontId="5" fillId="5" borderId="2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9" fillId="0" borderId="22" xfId="0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44" fontId="6" fillId="0" borderId="0" xfId="0" applyNumberFormat="1" applyFont="1" applyAlignment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24" xfId="0" applyFont="1" applyBorder="1" applyAlignment="1">
      <alignment horizontal="right" vertical="center" wrapText="1"/>
    </xf>
    <xf numFmtId="0" fontId="5" fillId="5" borderId="24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5" fillId="0" borderId="25" xfId="1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right" vertical="center" wrapText="1"/>
    </xf>
    <xf numFmtId="0" fontId="13" fillId="6" borderId="16" xfId="0" applyFont="1" applyFill="1" applyBorder="1" applyAlignment="1">
      <alignment horizontal="left" vertical="center" wrapText="1"/>
    </xf>
    <xf numFmtId="43" fontId="13" fillId="6" borderId="26" xfId="1" applyFont="1" applyFill="1" applyBorder="1" applyAlignment="1">
      <alignment horizontal="right" vertical="center" wrapText="1"/>
    </xf>
    <xf numFmtId="43" fontId="13" fillId="6" borderId="16" xfId="1" applyFont="1" applyFill="1" applyBorder="1" applyAlignment="1">
      <alignment horizontal="right" vertical="center" wrapText="1"/>
    </xf>
    <xf numFmtId="43" fontId="13" fillId="6" borderId="20" xfId="1" applyFont="1" applyFill="1" applyBorder="1" applyAlignment="1">
      <alignment horizontal="right" vertical="center" wrapText="1"/>
    </xf>
    <xf numFmtId="43" fontId="12" fillId="6" borderId="27" xfId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right" vertical="center" wrapText="1"/>
    </xf>
    <xf numFmtId="164" fontId="14" fillId="0" borderId="16" xfId="0" applyNumberFormat="1" applyFont="1" applyFill="1" applyBorder="1" applyAlignment="1">
      <alignment horizontal="right" vertical="center" wrapText="1"/>
    </xf>
    <xf numFmtId="42" fontId="15" fillId="0" borderId="18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9" fillId="0" borderId="28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4" fontId="6" fillId="0" borderId="0" xfId="2" applyFont="1" applyBorder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42" fontId="6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42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12" fillId="8" borderId="31" xfId="23" applyFont="1" applyFill="1" applyBorder="1" applyAlignment="1">
      <alignment horizontal="right" vertical="center" wrapText="1"/>
    </xf>
    <xf numFmtId="0" fontId="12" fillId="8" borderId="32" xfId="23" applyFont="1" applyFill="1" applyBorder="1" applyAlignment="1">
      <alignment horizontal="left" vertical="center" wrapText="1"/>
    </xf>
    <xf numFmtId="166" fontId="5" fillId="5" borderId="17" xfId="1" applyNumberFormat="1" applyFont="1" applyFill="1" applyBorder="1" applyAlignment="1">
      <alignment horizontal="right" vertical="center" wrapText="1"/>
    </xf>
    <xf numFmtId="166" fontId="7" fillId="5" borderId="17" xfId="1" applyNumberFormat="1" applyFont="1" applyFill="1" applyBorder="1" applyAlignment="1">
      <alignment horizontal="right" vertical="center" wrapText="1"/>
    </xf>
    <xf numFmtId="166" fontId="5" fillId="5" borderId="14" xfId="1" applyNumberFormat="1" applyFont="1" applyFill="1" applyBorder="1" applyAlignment="1">
      <alignment horizontal="right" vertical="center" wrapText="1"/>
    </xf>
    <xf numFmtId="166" fontId="9" fillId="0" borderId="13" xfId="1" applyNumberFormat="1" applyFont="1" applyFill="1" applyBorder="1" applyAlignment="1">
      <alignment horizontal="right" vertical="center" wrapText="1"/>
    </xf>
    <xf numFmtId="166" fontId="11" fillId="0" borderId="17" xfId="1" applyNumberFormat="1" applyFont="1" applyFill="1" applyBorder="1" applyAlignment="1">
      <alignment horizontal="right" vertical="center" wrapText="1"/>
    </xf>
    <xf numFmtId="166" fontId="9" fillId="0" borderId="13" xfId="1" applyNumberFormat="1" applyFont="1" applyBorder="1" applyAlignment="1">
      <alignment horizontal="right" vertical="center" wrapText="1"/>
    </xf>
    <xf numFmtId="166" fontId="9" fillId="0" borderId="23" xfId="1" applyNumberFormat="1" applyFont="1" applyBorder="1" applyAlignment="1">
      <alignment horizontal="right" vertical="center" wrapText="1"/>
    </xf>
    <xf numFmtId="166" fontId="11" fillId="0" borderId="13" xfId="1" applyNumberFormat="1" applyFont="1" applyFill="1" applyBorder="1" applyAlignment="1">
      <alignment horizontal="right" vertical="center" wrapText="1"/>
    </xf>
    <xf numFmtId="166" fontId="5" fillId="5" borderId="9" xfId="1" applyNumberFormat="1" applyFont="1" applyFill="1" applyBorder="1" applyAlignment="1">
      <alignment horizontal="right" vertical="center" wrapText="1"/>
    </xf>
    <xf numFmtId="166" fontId="7" fillId="5" borderId="9" xfId="1" applyNumberFormat="1" applyFont="1" applyFill="1" applyBorder="1" applyAlignment="1">
      <alignment horizontal="right" vertical="center" wrapText="1"/>
    </xf>
    <xf numFmtId="166" fontId="9" fillId="0" borderId="29" xfId="1" applyNumberFormat="1" applyFont="1" applyFill="1" applyBorder="1" applyAlignment="1">
      <alignment horizontal="right" vertical="center" wrapText="1"/>
    </xf>
    <xf numFmtId="166" fontId="11" fillId="0" borderId="29" xfId="1" applyNumberFormat="1" applyFont="1" applyFill="1" applyBorder="1" applyAlignment="1">
      <alignment horizontal="right" vertical="center" wrapText="1"/>
    </xf>
    <xf numFmtId="166" fontId="9" fillId="0" borderId="29" xfId="1" applyNumberFormat="1" applyFont="1" applyBorder="1" applyAlignment="1">
      <alignment horizontal="right" vertical="center" wrapText="1"/>
    </xf>
    <xf numFmtId="166" fontId="9" fillId="0" borderId="10" xfId="1" applyNumberFormat="1" applyFont="1" applyBorder="1" applyAlignment="1">
      <alignment horizontal="right" vertical="center" wrapText="1"/>
    </xf>
    <xf numFmtId="4" fontId="5" fillId="5" borderId="17" xfId="1" applyNumberFormat="1" applyFont="1" applyFill="1" applyBorder="1" applyAlignment="1">
      <alignment horizontal="right" vertical="center" wrapText="1"/>
    </xf>
    <xf numFmtId="4" fontId="8" fillId="5" borderId="14" xfId="1" applyNumberFormat="1" applyFont="1" applyFill="1" applyBorder="1" applyAlignment="1">
      <alignment horizontal="right" vertical="center" wrapText="1"/>
    </xf>
    <xf numFmtId="4" fontId="9" fillId="0" borderId="13" xfId="1" applyNumberFormat="1" applyFont="1" applyBorder="1" applyAlignment="1">
      <alignment horizontal="right" vertical="center" wrapText="1"/>
    </xf>
    <xf numFmtId="4" fontId="9" fillId="0" borderId="13" xfId="1" applyNumberFormat="1" applyFont="1" applyFill="1" applyBorder="1" applyAlignment="1">
      <alignment horizontal="right" vertical="center" wrapText="1"/>
    </xf>
    <xf numFmtId="4" fontId="10" fillId="0" borderId="23" xfId="1" applyNumberFormat="1" applyFont="1" applyBorder="1" applyAlignment="1">
      <alignment horizontal="right" vertical="center" wrapText="1"/>
    </xf>
    <xf numFmtId="4" fontId="9" fillId="0" borderId="17" xfId="1" applyNumberFormat="1" applyFont="1" applyBorder="1" applyAlignment="1">
      <alignment horizontal="right" vertical="center" wrapText="1"/>
    </xf>
    <xf numFmtId="4" fontId="9" fillId="0" borderId="17" xfId="1" applyNumberFormat="1" applyFont="1" applyFill="1" applyBorder="1" applyAlignment="1">
      <alignment horizontal="right" vertical="center" wrapText="1"/>
    </xf>
    <xf numFmtId="4" fontId="10" fillId="0" borderId="14" xfId="1" applyNumberFormat="1" applyFont="1" applyBorder="1" applyAlignment="1">
      <alignment horizontal="right" vertical="center" wrapText="1"/>
    </xf>
    <xf numFmtId="4" fontId="5" fillId="5" borderId="14" xfId="1" applyNumberFormat="1" applyFont="1" applyFill="1" applyBorder="1" applyAlignment="1">
      <alignment horizontal="right" vertical="center" wrapText="1"/>
    </xf>
    <xf numFmtId="4" fontId="9" fillId="0" borderId="23" xfId="1" applyNumberFormat="1" applyFont="1" applyBorder="1" applyAlignment="1">
      <alignment horizontal="right" vertical="center" wrapText="1"/>
    </xf>
    <xf numFmtId="4" fontId="9" fillId="0" borderId="9" xfId="1" applyNumberFormat="1" applyFont="1" applyBorder="1" applyAlignment="1">
      <alignment horizontal="right" vertical="center" wrapText="1"/>
    </xf>
    <xf numFmtId="4" fontId="9" fillId="0" borderId="9" xfId="1" applyNumberFormat="1" applyFont="1" applyFill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left" vertical="center" wrapText="1"/>
    </xf>
    <xf numFmtId="4" fontId="9" fillId="0" borderId="25" xfId="1" applyNumberFormat="1" applyFont="1" applyBorder="1" applyAlignment="1">
      <alignment horizontal="left" vertical="center" wrapText="1"/>
    </xf>
    <xf numFmtId="4" fontId="9" fillId="0" borderId="16" xfId="1" applyNumberFormat="1" applyFont="1" applyBorder="1" applyAlignment="1">
      <alignment horizontal="right" vertical="center" wrapText="1"/>
    </xf>
    <xf numFmtId="4" fontId="9" fillId="0" borderId="16" xfId="1" applyNumberFormat="1" applyFont="1" applyFill="1" applyBorder="1" applyAlignment="1">
      <alignment horizontal="right" vertical="center" wrapText="1"/>
    </xf>
    <xf numFmtId="4" fontId="9" fillId="0" borderId="18" xfId="1" applyNumberFormat="1" applyFont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/>
    </xf>
    <xf numFmtId="4" fontId="9" fillId="0" borderId="25" xfId="1" applyNumberFormat="1" applyFont="1" applyFill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right" vertical="center" wrapText="1"/>
    </xf>
    <xf numFmtId="4" fontId="9" fillId="0" borderId="25" xfId="1" applyNumberFormat="1" applyFont="1" applyBorder="1" applyAlignment="1">
      <alignment horizontal="right" vertical="center" wrapText="1"/>
    </xf>
    <xf numFmtId="4" fontId="9" fillId="0" borderId="14" xfId="1" applyNumberFormat="1" applyFont="1" applyBorder="1" applyAlignment="1">
      <alignment horizontal="right" vertical="center" wrapText="1"/>
    </xf>
    <xf numFmtId="4" fontId="9" fillId="0" borderId="29" xfId="1" applyNumberFormat="1" applyFont="1" applyBorder="1" applyAlignment="1">
      <alignment horizontal="right" vertical="center" wrapText="1"/>
    </xf>
    <xf numFmtId="4" fontId="9" fillId="0" borderId="29" xfId="1" applyNumberFormat="1" applyFont="1" applyFill="1" applyBorder="1" applyAlignment="1">
      <alignment horizontal="right" vertical="center" wrapText="1"/>
    </xf>
    <xf numFmtId="4" fontId="9" fillId="0" borderId="10" xfId="1" applyNumberFormat="1" applyFont="1" applyBorder="1" applyAlignment="1">
      <alignment horizontal="right" vertical="center" wrapText="1"/>
    </xf>
    <xf numFmtId="4" fontId="5" fillId="4" borderId="17" xfId="1" applyNumberFormat="1" applyFont="1" applyFill="1" applyBorder="1" applyAlignment="1">
      <alignment horizontal="right" vertical="center" wrapText="1"/>
    </xf>
    <xf numFmtId="44" fontId="20" fillId="0" borderId="0" xfId="2" applyFont="1"/>
    <xf numFmtId="44" fontId="20" fillId="0" borderId="0" xfId="2" applyFont="1" applyFill="1"/>
    <xf numFmtId="44" fontId="0" fillId="0" borderId="0" xfId="0" applyNumberFormat="1"/>
    <xf numFmtId="44" fontId="21" fillId="9" borderId="0" xfId="2" applyFont="1" applyFill="1"/>
    <xf numFmtId="44" fontId="18" fillId="0" borderId="0" xfId="2" applyFont="1" applyAlignment="1">
      <alignment vertical="center"/>
    </xf>
    <xf numFmtId="44" fontId="22" fillId="0" borderId="0" xfId="2" applyFont="1" applyAlignment="1">
      <alignment vertical="center"/>
    </xf>
    <xf numFmtId="4" fontId="10" fillId="0" borderId="13" xfId="1" applyNumberFormat="1" applyFont="1" applyFill="1" applyBorder="1" applyAlignment="1">
      <alignment horizontal="right" vertical="center" wrapText="1"/>
    </xf>
    <xf numFmtId="0" fontId="12" fillId="10" borderId="31" xfId="23" applyFont="1" applyFill="1" applyBorder="1" applyAlignment="1">
      <alignment horizontal="right" vertical="center" wrapText="1"/>
    </xf>
    <xf numFmtId="0" fontId="12" fillId="10" borderId="32" xfId="23" applyFont="1" applyFill="1" applyBorder="1" applyAlignment="1">
      <alignment horizontal="left" vertical="center" wrapText="1"/>
    </xf>
    <xf numFmtId="166" fontId="12" fillId="10" borderId="32" xfId="2" applyNumberFormat="1" applyFont="1" applyFill="1" applyBorder="1" applyAlignment="1">
      <alignment horizontal="right" vertical="center" wrapText="1"/>
    </xf>
    <xf numFmtId="166" fontId="12" fillId="10" borderId="33" xfId="2" applyNumberFormat="1" applyFont="1" applyFill="1" applyBorder="1" applyAlignment="1">
      <alignment horizontal="right" vertical="center" wrapText="1"/>
    </xf>
    <xf numFmtId="4" fontId="12" fillId="10" borderId="32" xfId="2" applyNumberFormat="1" applyFont="1" applyFill="1" applyBorder="1" applyAlignment="1">
      <alignment horizontal="right" vertical="center" wrapText="1"/>
    </xf>
    <xf numFmtId="4" fontId="12" fillId="10" borderId="33" xfId="2" applyNumberFormat="1" applyFont="1" applyFill="1" applyBorder="1" applyAlignment="1">
      <alignment horizontal="right" vertical="center" wrapText="1"/>
    </xf>
    <xf numFmtId="0" fontId="9" fillId="0" borderId="0" xfId="0" applyFont="1"/>
    <xf numFmtId="0" fontId="2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42" fontId="1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42" fontId="5" fillId="2" borderId="3" xfId="0" applyNumberFormat="1" applyFont="1" applyFill="1" applyBorder="1" applyAlignment="1">
      <alignment horizontal="center" vertical="center"/>
    </xf>
    <xf numFmtId="42" fontId="5" fillId="2" borderId="4" xfId="0" applyNumberFormat="1" applyFont="1" applyFill="1" applyBorder="1" applyAlignment="1">
      <alignment horizontal="center" vertical="center"/>
    </xf>
    <xf numFmtId="42" fontId="5" fillId="2" borderId="5" xfId="0" applyNumberFormat="1" applyFont="1" applyFill="1" applyBorder="1" applyAlignment="1">
      <alignment horizontal="center" vertical="center"/>
    </xf>
    <xf numFmtId="42" fontId="5" fillId="2" borderId="6" xfId="0" applyNumberFormat="1" applyFont="1" applyFill="1" applyBorder="1" applyAlignment="1">
      <alignment horizontal="center" vertical="center" wrapText="1"/>
    </xf>
    <xf numFmtId="42" fontId="5" fillId="2" borderId="10" xfId="0" applyNumberFormat="1" applyFont="1" applyFill="1" applyBorder="1" applyAlignment="1">
      <alignment horizontal="center" vertical="center" wrapText="1"/>
    </xf>
    <xf numFmtId="42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4">
    <cellStyle name="60% - Énfasis2" xfId="23" builtinId="36"/>
    <cellStyle name="Millares" xfId="1" builtinId="3"/>
    <cellStyle name="Millares 2" xfId="3"/>
    <cellStyle name="Moneda" xfId="2" builtinId="4"/>
    <cellStyle name="Moneda 2" xfId="4"/>
    <cellStyle name="Moneda 2 2" xfId="5"/>
    <cellStyle name="Moneda 3" xfId="6"/>
    <cellStyle name="Moneda 3 2" xfId="7"/>
    <cellStyle name="Moneda 4" xfId="8"/>
    <cellStyle name="Moneda 4 2" xfId="9"/>
    <cellStyle name="Moneda 5" xfId="10"/>
    <cellStyle name="Moneda 6" xfId="11"/>
    <cellStyle name="Normal" xfId="0" builtinId="0"/>
    <cellStyle name="Normal 2" xfId="12"/>
    <cellStyle name="Normal 3" xfId="13"/>
    <cellStyle name="Normal 3 2" xfId="14"/>
    <cellStyle name="Normal 4" xfId="15"/>
    <cellStyle name="Normal 4 2" xfId="16"/>
    <cellStyle name="Normal 5" xfId="17"/>
    <cellStyle name="Normal 5 2" xfId="18"/>
    <cellStyle name="Normal 6" xfId="19"/>
    <cellStyle name="Normal 7" xfId="20"/>
    <cellStyle name="Porcentaje 2" xfId="21"/>
    <cellStyle name="Porcentual 2" xfId="2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7937</xdr:rowOff>
    </xdr:from>
    <xdr:to>
      <xdr:col>1</xdr:col>
      <xdr:colOff>709927</xdr:colOff>
      <xdr:row>5</xdr:row>
      <xdr:rowOff>63500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6459" b="7416"/>
        <a:stretch>
          <a:fillRect/>
        </a:stretch>
      </xdr:blipFill>
      <xdr:spPr>
        <a:xfrm>
          <a:off x="31752" y="7937"/>
          <a:ext cx="1040125" cy="1103313"/>
        </a:xfrm>
        <a:prstGeom prst="rect">
          <a:avLst/>
        </a:prstGeom>
      </xdr:spPr>
    </xdr:pic>
    <xdr:clientData/>
  </xdr:twoCellAnchor>
  <xdr:twoCellAnchor>
    <xdr:from>
      <xdr:col>1</xdr:col>
      <xdr:colOff>2166943</xdr:colOff>
      <xdr:row>84</xdr:row>
      <xdr:rowOff>166689</xdr:rowOff>
    </xdr:from>
    <xdr:to>
      <xdr:col>5</xdr:col>
      <xdr:colOff>833442</xdr:colOff>
      <xdr:row>84</xdr:row>
      <xdr:rowOff>166689</xdr:rowOff>
    </xdr:to>
    <xdr:cxnSp macro="">
      <xdr:nvCxnSpPr>
        <xdr:cNvPr id="9" name="8 Conector recto"/>
        <xdr:cNvCxnSpPr/>
      </xdr:nvCxnSpPr>
      <xdr:spPr>
        <a:xfrm>
          <a:off x="2532068" y="17303752"/>
          <a:ext cx="323056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86</xdr:row>
      <xdr:rowOff>54769</xdr:rowOff>
    </xdr:from>
    <xdr:to>
      <xdr:col>1</xdr:col>
      <xdr:colOff>1592792</xdr:colOff>
      <xdr:row>89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9DCD19BE-8E9C-4562-A083-947613A6DEE7}"/>
            </a:ext>
          </a:extLst>
        </xdr:cNvPr>
        <xdr:cNvSpPr/>
      </xdr:nvSpPr>
      <xdr:spPr>
        <a:xfrm>
          <a:off x="600075" y="17590294"/>
          <a:ext cx="1354667" cy="101203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6"/>
  <sheetViews>
    <sheetView showGridLines="0" tabSelected="1" zoomScaleNormal="100" workbookViewId="0">
      <pane xSplit="1" ySplit="11" topLeftCell="B69" activePane="bottomRight" state="frozen"/>
      <selection pane="topRight" activeCell="B1" sqref="B1"/>
      <selection pane="bottomLeft" activeCell="A12" sqref="A12"/>
      <selection pane="bottomRight" activeCell="K17" sqref="K17"/>
    </sheetView>
  </sheetViews>
  <sheetFormatPr baseColWidth="10" defaultColWidth="11.42578125" defaultRowHeight="15" customHeight="1" zeroHeight="1"/>
  <cols>
    <col min="1" max="1" width="5.42578125" style="1" customWidth="1"/>
    <col min="2" max="2" width="52.140625" style="1" customWidth="1"/>
    <col min="3" max="4" width="16.28515625" style="2" customWidth="1"/>
    <col min="5" max="5" width="17.140625" style="2" customWidth="1"/>
    <col min="6" max="6" width="17.42578125" style="2" customWidth="1"/>
    <col min="7" max="7" width="17.5703125" style="3" customWidth="1"/>
    <col min="8" max="8" width="16" style="2" customWidth="1"/>
    <col min="9" max="9" width="0.7109375" style="1" customWidth="1"/>
    <col min="10" max="10" width="20.42578125" style="1" bestFit="1" customWidth="1"/>
    <col min="11" max="11" width="19.7109375" style="1" bestFit="1" customWidth="1"/>
    <col min="12" max="16384" width="11.42578125" style="1"/>
  </cols>
  <sheetData>
    <row r="1" spans="1:8" ht="17.100000000000001" customHeight="1">
      <c r="A1" s="125" t="s">
        <v>0</v>
      </c>
      <c r="B1" s="125"/>
      <c r="C1" s="125"/>
      <c r="D1" s="125"/>
      <c r="E1" s="125"/>
      <c r="F1" s="125"/>
      <c r="G1" s="125"/>
      <c r="H1" s="125"/>
    </row>
    <row r="2" spans="1:8" ht="17.100000000000001" customHeight="1">
      <c r="A2" s="125" t="s">
        <v>1</v>
      </c>
      <c r="B2" s="125"/>
      <c r="C2" s="125"/>
      <c r="D2" s="125"/>
      <c r="E2" s="125"/>
      <c r="F2" s="125"/>
      <c r="G2" s="125"/>
      <c r="H2" s="125"/>
    </row>
    <row r="3" spans="1:8" ht="17.100000000000001" customHeight="1">
      <c r="A3" s="126" t="s">
        <v>91</v>
      </c>
      <c r="B3" s="126"/>
      <c r="C3" s="126"/>
      <c r="D3" s="126"/>
      <c r="E3" s="126"/>
      <c r="F3" s="126"/>
      <c r="G3" s="126"/>
      <c r="H3" s="126"/>
    </row>
    <row r="4" spans="1:8" ht="17.100000000000001" customHeight="1">
      <c r="A4" s="125" t="s">
        <v>90</v>
      </c>
      <c r="B4" s="125"/>
      <c r="C4" s="125"/>
      <c r="D4" s="125"/>
      <c r="E4" s="125"/>
      <c r="F4" s="125"/>
      <c r="G4" s="125"/>
      <c r="H4" s="125"/>
    </row>
    <row r="5" spans="1:8" ht="17.100000000000001" customHeight="1">
      <c r="A5" s="127" t="s">
        <v>2</v>
      </c>
      <c r="B5" s="127"/>
      <c r="C5" s="127"/>
      <c r="D5" s="127"/>
      <c r="E5" s="127"/>
      <c r="F5" s="127"/>
      <c r="G5" s="127"/>
      <c r="H5" s="127"/>
    </row>
    <row r="6" spans="1:8" ht="6.75" customHeight="1" thickBot="1"/>
    <row r="7" spans="1:8" ht="15.75" customHeight="1">
      <c r="A7" s="136" t="s">
        <v>3</v>
      </c>
      <c r="B7" s="137"/>
      <c r="C7" s="142" t="s">
        <v>4</v>
      </c>
      <c r="D7" s="143"/>
      <c r="E7" s="143"/>
      <c r="F7" s="143"/>
      <c r="G7" s="144"/>
      <c r="H7" s="145" t="s">
        <v>5</v>
      </c>
    </row>
    <row r="8" spans="1:8" ht="30" customHeight="1">
      <c r="A8" s="138"/>
      <c r="B8" s="139"/>
      <c r="C8" s="4" t="s">
        <v>6</v>
      </c>
      <c r="D8" s="4" t="s">
        <v>7</v>
      </c>
      <c r="E8" s="4" t="s">
        <v>8</v>
      </c>
      <c r="F8" s="4" t="s">
        <v>9</v>
      </c>
      <c r="G8" s="5" t="s">
        <v>10</v>
      </c>
      <c r="H8" s="146"/>
    </row>
    <row r="9" spans="1:8" ht="13.5" customHeight="1">
      <c r="A9" s="140"/>
      <c r="B9" s="141"/>
      <c r="C9" s="6" t="s">
        <v>11</v>
      </c>
      <c r="D9" s="6"/>
      <c r="E9" s="6"/>
      <c r="F9" s="6"/>
      <c r="G9" s="7"/>
      <c r="H9" s="8" t="s">
        <v>12</v>
      </c>
    </row>
    <row r="10" spans="1:8" ht="6" customHeight="1">
      <c r="A10" s="9"/>
      <c r="B10" s="10"/>
      <c r="C10" s="11"/>
      <c r="D10" s="11"/>
      <c r="E10" s="11"/>
      <c r="F10" s="11"/>
      <c r="G10" s="12"/>
      <c r="H10" s="13"/>
    </row>
    <row r="11" spans="1:8" s="14" customFormat="1" ht="14.25">
      <c r="A11" s="128" t="s">
        <v>13</v>
      </c>
      <c r="B11" s="129"/>
      <c r="C11" s="129"/>
      <c r="D11" s="129"/>
      <c r="E11" s="129"/>
      <c r="F11" s="129"/>
      <c r="G11" s="129"/>
      <c r="H11" s="130"/>
    </row>
    <row r="12" spans="1:8" s="14" customFormat="1" ht="15" customHeight="1">
      <c r="A12" s="15" t="s">
        <v>14</v>
      </c>
      <c r="B12" s="16" t="s">
        <v>15</v>
      </c>
      <c r="C12" s="68">
        <v>3098766955.2399993</v>
      </c>
      <c r="D12" s="69">
        <v>0</v>
      </c>
      <c r="E12" s="68">
        <f>C12+D12</f>
        <v>3098766955.2399993</v>
      </c>
      <c r="F12" s="68">
        <v>1975081294.3399999</v>
      </c>
      <c r="G12" s="68">
        <f>+F12</f>
        <v>1975081294.3399999</v>
      </c>
      <c r="H12" s="70">
        <f>+G12-C12</f>
        <v>-1123685660.8999994</v>
      </c>
    </row>
    <row r="13" spans="1:8" s="14" customFormat="1" ht="15" customHeight="1">
      <c r="A13" s="17" t="s">
        <v>16</v>
      </c>
      <c r="B13" s="18" t="s">
        <v>17</v>
      </c>
      <c r="C13" s="68">
        <v>0</v>
      </c>
      <c r="D13" s="69">
        <v>0</v>
      </c>
      <c r="E13" s="68">
        <f t="shared" ref="E13:E19" si="0">C13+D13</f>
        <v>0</v>
      </c>
      <c r="F13" s="68">
        <v>0</v>
      </c>
      <c r="G13" s="68">
        <f t="shared" ref="G13:G43" si="1">+F13</f>
        <v>0</v>
      </c>
      <c r="H13" s="70">
        <f t="shared" ref="H13:H42" si="2">+G13-C13</f>
        <v>0</v>
      </c>
    </row>
    <row r="14" spans="1:8" s="14" customFormat="1" ht="15" customHeight="1">
      <c r="A14" s="17" t="s">
        <v>18</v>
      </c>
      <c r="B14" s="18" t="s">
        <v>19</v>
      </c>
      <c r="C14" s="68">
        <v>0</v>
      </c>
      <c r="D14" s="69">
        <v>0</v>
      </c>
      <c r="E14" s="68">
        <f t="shared" si="0"/>
        <v>0</v>
      </c>
      <c r="F14" s="68">
        <v>0</v>
      </c>
      <c r="G14" s="68">
        <f t="shared" si="1"/>
        <v>0</v>
      </c>
      <c r="H14" s="70">
        <f t="shared" si="2"/>
        <v>0</v>
      </c>
    </row>
    <row r="15" spans="1:8" s="14" customFormat="1" ht="15" customHeight="1">
      <c r="A15" s="19" t="s">
        <v>20</v>
      </c>
      <c r="B15" s="18" t="s">
        <v>21</v>
      </c>
      <c r="C15" s="68">
        <v>1614044241.484</v>
      </c>
      <c r="D15" s="69">
        <v>0</v>
      </c>
      <c r="E15" s="68">
        <f t="shared" si="0"/>
        <v>1614044241.484</v>
      </c>
      <c r="F15" s="68">
        <v>426110534.66000003</v>
      </c>
      <c r="G15" s="68">
        <f t="shared" si="1"/>
        <v>426110534.66000003</v>
      </c>
      <c r="H15" s="70">
        <f t="shared" si="2"/>
        <v>-1187933706.8239999</v>
      </c>
    </row>
    <row r="16" spans="1:8" s="14" customFormat="1" ht="15" customHeight="1">
      <c r="A16" s="15" t="s">
        <v>22</v>
      </c>
      <c r="B16" s="16" t="s">
        <v>23</v>
      </c>
      <c r="C16" s="68">
        <v>178061060.68399999</v>
      </c>
      <c r="D16" s="69">
        <v>0</v>
      </c>
      <c r="E16" s="68">
        <f t="shared" si="0"/>
        <v>178061060.68399999</v>
      </c>
      <c r="F16" s="68">
        <v>304272050.44</v>
      </c>
      <c r="G16" s="68">
        <f t="shared" si="1"/>
        <v>304272050.44</v>
      </c>
      <c r="H16" s="70">
        <f t="shared" si="2"/>
        <v>126210989.75600001</v>
      </c>
    </row>
    <row r="17" spans="1:11" s="14" customFormat="1" ht="15" customHeight="1">
      <c r="A17" s="15" t="s">
        <v>24</v>
      </c>
      <c r="B17" s="16" t="s">
        <v>25</v>
      </c>
      <c r="C17" s="68">
        <v>112985915.93000001</v>
      </c>
      <c r="D17" s="69">
        <v>0</v>
      </c>
      <c r="E17" s="68">
        <f t="shared" si="0"/>
        <v>112985915.93000001</v>
      </c>
      <c r="F17" s="68">
        <v>33855000.929999992</v>
      </c>
      <c r="G17" s="68">
        <f t="shared" si="1"/>
        <v>33855000.929999992</v>
      </c>
      <c r="H17" s="70">
        <f t="shared" si="2"/>
        <v>-79130915.000000015</v>
      </c>
    </row>
    <row r="18" spans="1:11" s="20" customFormat="1" ht="15" customHeight="1">
      <c r="A18" s="15" t="s">
        <v>26</v>
      </c>
      <c r="B18" s="18" t="s">
        <v>27</v>
      </c>
      <c r="C18" s="68">
        <v>0</v>
      </c>
      <c r="D18" s="69">
        <v>0</v>
      </c>
      <c r="E18" s="68">
        <f t="shared" si="0"/>
        <v>0</v>
      </c>
      <c r="F18" s="68">
        <v>0</v>
      </c>
      <c r="G18" s="68">
        <f t="shared" si="1"/>
        <v>0</v>
      </c>
      <c r="H18" s="70">
        <f t="shared" si="2"/>
        <v>0</v>
      </c>
    </row>
    <row r="19" spans="1:11" s="14" customFormat="1" ht="15" customHeight="1">
      <c r="A19" s="15" t="s">
        <v>28</v>
      </c>
      <c r="B19" s="18" t="s">
        <v>29</v>
      </c>
      <c r="C19" s="68">
        <f>+SUM(C20:C30)</f>
        <v>4706649813.5900002</v>
      </c>
      <c r="D19" s="69">
        <f>SUM(D20:D30)</f>
        <v>0</v>
      </c>
      <c r="E19" s="68">
        <f t="shared" si="0"/>
        <v>4706649813.5900002</v>
      </c>
      <c r="F19" s="68">
        <f>+SUM(F20:F30)</f>
        <v>977167404.66999996</v>
      </c>
      <c r="G19" s="68">
        <f t="shared" si="1"/>
        <v>977167404.66999996</v>
      </c>
      <c r="H19" s="70">
        <f t="shared" si="2"/>
        <v>-3729482408.9200001</v>
      </c>
    </row>
    <row r="20" spans="1:11" s="14" customFormat="1" ht="15" customHeight="1">
      <c r="A20" s="21"/>
      <c r="B20" s="22" t="s">
        <v>30</v>
      </c>
      <c r="C20" s="71">
        <v>2824201032.3200002</v>
      </c>
      <c r="D20" s="72">
        <v>0</v>
      </c>
      <c r="E20" s="73">
        <f>C20+D20</f>
        <v>2824201032.3200002</v>
      </c>
      <c r="F20" s="73">
        <v>476190974.25999999</v>
      </c>
      <c r="G20" s="73">
        <f t="shared" si="1"/>
        <v>476190974.25999999</v>
      </c>
      <c r="H20" s="74">
        <f t="shared" si="2"/>
        <v>-2348010058.0600004</v>
      </c>
      <c r="K20" s="23"/>
    </row>
    <row r="21" spans="1:11" s="14" customFormat="1" ht="15" customHeight="1">
      <c r="A21" s="21"/>
      <c r="B21" s="24" t="s">
        <v>31</v>
      </c>
      <c r="C21" s="71">
        <v>451647326.25999999</v>
      </c>
      <c r="D21" s="75">
        <v>0</v>
      </c>
      <c r="E21" s="73">
        <f t="shared" ref="E21:E36" si="3">C21+D21</f>
        <v>451647326.25999999</v>
      </c>
      <c r="F21" s="73">
        <v>115815711.42</v>
      </c>
      <c r="G21" s="73">
        <f t="shared" si="1"/>
        <v>115815711.42</v>
      </c>
      <c r="H21" s="74">
        <f t="shared" si="2"/>
        <v>-335831614.83999997</v>
      </c>
    </row>
    <row r="22" spans="1:11" s="14" customFormat="1" ht="15" customHeight="1">
      <c r="A22" s="21"/>
      <c r="B22" s="24" t="s">
        <v>32</v>
      </c>
      <c r="C22" s="71">
        <v>483918731.31999999</v>
      </c>
      <c r="D22" s="75">
        <v>0</v>
      </c>
      <c r="E22" s="73">
        <f t="shared" si="3"/>
        <v>483918731.31999999</v>
      </c>
      <c r="F22" s="73">
        <v>116301588.47</v>
      </c>
      <c r="G22" s="73">
        <f t="shared" si="1"/>
        <v>116301588.47</v>
      </c>
      <c r="H22" s="74">
        <f t="shared" si="2"/>
        <v>-367617142.85000002</v>
      </c>
      <c r="K22" s="23"/>
    </row>
    <row r="23" spans="1:11" s="14" customFormat="1" ht="15" customHeight="1">
      <c r="A23" s="21"/>
      <c r="B23" s="24" t="s">
        <v>33</v>
      </c>
      <c r="C23" s="71">
        <v>0</v>
      </c>
      <c r="D23" s="75">
        <v>0</v>
      </c>
      <c r="E23" s="73">
        <f t="shared" si="3"/>
        <v>0</v>
      </c>
      <c r="F23" s="73">
        <v>0</v>
      </c>
      <c r="G23" s="73">
        <f t="shared" si="1"/>
        <v>0</v>
      </c>
      <c r="H23" s="74">
        <f t="shared" si="2"/>
        <v>0</v>
      </c>
    </row>
    <row r="24" spans="1:11" s="14" customFormat="1" ht="15" customHeight="1">
      <c r="A24" s="21"/>
      <c r="B24" s="24" t="s">
        <v>34</v>
      </c>
      <c r="C24" s="71">
        <v>0</v>
      </c>
      <c r="D24" s="75">
        <v>0</v>
      </c>
      <c r="E24" s="73">
        <f t="shared" si="3"/>
        <v>0</v>
      </c>
      <c r="F24" s="73">
        <v>0</v>
      </c>
      <c r="G24" s="73">
        <f t="shared" si="1"/>
        <v>0</v>
      </c>
      <c r="H24" s="74">
        <f t="shared" si="2"/>
        <v>0</v>
      </c>
    </row>
    <row r="25" spans="1:11" s="14" customFormat="1" ht="15" customHeight="1">
      <c r="A25" s="21"/>
      <c r="B25" s="24" t="s">
        <v>35</v>
      </c>
      <c r="C25" s="71">
        <v>72926839.5</v>
      </c>
      <c r="D25" s="75">
        <v>0</v>
      </c>
      <c r="E25" s="73">
        <f t="shared" si="3"/>
        <v>72926839.5</v>
      </c>
      <c r="F25" s="73">
        <v>22527725.640000001</v>
      </c>
      <c r="G25" s="73">
        <f t="shared" si="1"/>
        <v>22527725.640000001</v>
      </c>
      <c r="H25" s="74">
        <f t="shared" si="2"/>
        <v>-50399113.859999999</v>
      </c>
    </row>
    <row r="26" spans="1:11" s="14" customFormat="1" ht="15" customHeight="1">
      <c r="A26" s="21"/>
      <c r="B26" s="24" t="s">
        <v>36</v>
      </c>
      <c r="C26" s="71">
        <v>0</v>
      </c>
      <c r="D26" s="75">
        <v>0</v>
      </c>
      <c r="E26" s="73">
        <f t="shared" si="3"/>
        <v>0</v>
      </c>
      <c r="F26" s="73">
        <v>0</v>
      </c>
      <c r="G26" s="73">
        <f t="shared" si="1"/>
        <v>0</v>
      </c>
      <c r="H26" s="74">
        <f t="shared" si="2"/>
        <v>0</v>
      </c>
    </row>
    <row r="27" spans="1:11" s="14" customFormat="1" ht="15" customHeight="1">
      <c r="A27" s="21"/>
      <c r="B27" s="24" t="s">
        <v>37</v>
      </c>
      <c r="C27" s="71">
        <v>0</v>
      </c>
      <c r="D27" s="75">
        <v>0</v>
      </c>
      <c r="E27" s="73">
        <f t="shared" si="3"/>
        <v>0</v>
      </c>
      <c r="F27" s="73">
        <v>0</v>
      </c>
      <c r="G27" s="73">
        <f t="shared" si="1"/>
        <v>0</v>
      </c>
      <c r="H27" s="74">
        <f t="shared" si="2"/>
        <v>0</v>
      </c>
    </row>
    <row r="28" spans="1:11" s="14" customFormat="1" ht="15" customHeight="1">
      <c r="A28" s="21"/>
      <c r="B28" s="24" t="s">
        <v>38</v>
      </c>
      <c r="C28" s="71">
        <f>34700505.78+16092.67</f>
        <v>34716598.450000003</v>
      </c>
      <c r="D28" s="75">
        <v>0</v>
      </c>
      <c r="E28" s="73">
        <f t="shared" si="3"/>
        <v>34716598.450000003</v>
      </c>
      <c r="F28" s="73">
        <v>9926200.0800000001</v>
      </c>
      <c r="G28" s="73">
        <f t="shared" si="1"/>
        <v>9926200.0800000001</v>
      </c>
      <c r="H28" s="74">
        <f t="shared" si="2"/>
        <v>-24790398.370000005</v>
      </c>
    </row>
    <row r="29" spans="1:11" s="14" customFormat="1" ht="15" customHeight="1">
      <c r="A29" s="21"/>
      <c r="B29" s="24" t="s">
        <v>39</v>
      </c>
      <c r="C29" s="71">
        <f>799659063.44+39580222.3</f>
        <v>839239285.74000001</v>
      </c>
      <c r="D29" s="75">
        <v>0</v>
      </c>
      <c r="E29" s="73">
        <f t="shared" si="3"/>
        <v>839239285.74000001</v>
      </c>
      <c r="F29" s="73">
        <v>236716587.24000001</v>
      </c>
      <c r="G29" s="73">
        <f t="shared" si="1"/>
        <v>236716587.24000001</v>
      </c>
      <c r="H29" s="74">
        <f t="shared" si="2"/>
        <v>-602522698.5</v>
      </c>
    </row>
    <row r="30" spans="1:11" s="14" customFormat="1" ht="30" customHeight="1">
      <c r="A30" s="21"/>
      <c r="B30" s="24" t="s">
        <v>40</v>
      </c>
      <c r="C30" s="71">
        <v>0</v>
      </c>
      <c r="D30" s="75">
        <v>0</v>
      </c>
      <c r="E30" s="73">
        <f t="shared" si="3"/>
        <v>0</v>
      </c>
      <c r="F30" s="73">
        <v>-311382.44</v>
      </c>
      <c r="G30" s="73">
        <f t="shared" si="1"/>
        <v>-311382.44</v>
      </c>
      <c r="H30" s="74">
        <f t="shared" si="2"/>
        <v>-311382.44</v>
      </c>
    </row>
    <row r="31" spans="1:11" s="14" customFormat="1" ht="15" customHeight="1">
      <c r="A31" s="15" t="s">
        <v>41</v>
      </c>
      <c r="B31" s="18" t="s">
        <v>42</v>
      </c>
      <c r="C31" s="68">
        <f>+SUM(C32:C36)</f>
        <v>110458305.758</v>
      </c>
      <c r="D31" s="69">
        <f>SUM(D32:D36)</f>
        <v>0</v>
      </c>
      <c r="E31" s="68">
        <f>SUM(E32:E36)</f>
        <v>110458305.758</v>
      </c>
      <c r="F31" s="68">
        <f>SUM(F32:F36)</f>
        <v>20221570.060000002</v>
      </c>
      <c r="G31" s="68">
        <f t="shared" si="1"/>
        <v>20221570.060000002</v>
      </c>
      <c r="H31" s="70">
        <f t="shared" si="2"/>
        <v>-90236735.697999999</v>
      </c>
    </row>
    <row r="32" spans="1:11" s="14" customFormat="1" ht="15" customHeight="1">
      <c r="A32" s="25"/>
      <c r="B32" s="24" t="s">
        <v>43</v>
      </c>
      <c r="C32" s="71">
        <v>555.66399999999999</v>
      </c>
      <c r="D32" s="71">
        <v>0</v>
      </c>
      <c r="E32" s="73">
        <f t="shared" si="3"/>
        <v>555.66399999999999</v>
      </c>
      <c r="F32" s="71">
        <v>173.92</v>
      </c>
      <c r="G32" s="71">
        <f t="shared" si="1"/>
        <v>173.92</v>
      </c>
      <c r="H32" s="74">
        <f t="shared" si="2"/>
        <v>-381.74400000000003</v>
      </c>
    </row>
    <row r="33" spans="1:8" s="14" customFormat="1" ht="15" customHeight="1">
      <c r="A33" s="21"/>
      <c r="B33" s="24" t="s">
        <v>44</v>
      </c>
      <c r="C33" s="71">
        <v>12646691.584000001</v>
      </c>
      <c r="D33" s="71">
        <v>0</v>
      </c>
      <c r="E33" s="73">
        <f t="shared" si="3"/>
        <v>12646691.584000001</v>
      </c>
      <c r="F33" s="71">
        <v>2402897.34</v>
      </c>
      <c r="G33" s="71">
        <f t="shared" si="1"/>
        <v>2402897.34</v>
      </c>
      <c r="H33" s="74">
        <f t="shared" si="2"/>
        <v>-10243794.244000001</v>
      </c>
    </row>
    <row r="34" spans="1:8" s="14" customFormat="1" ht="15" customHeight="1">
      <c r="A34" s="21"/>
      <c r="B34" s="24" t="s">
        <v>45</v>
      </c>
      <c r="C34" s="71">
        <v>97811058.510000005</v>
      </c>
      <c r="D34" s="71">
        <v>0</v>
      </c>
      <c r="E34" s="73">
        <f t="shared" si="3"/>
        <v>97811058.510000005</v>
      </c>
      <c r="F34" s="71">
        <v>17818498.800000001</v>
      </c>
      <c r="G34" s="71">
        <f t="shared" si="1"/>
        <v>17818498.800000001</v>
      </c>
      <c r="H34" s="74">
        <f t="shared" si="2"/>
        <v>-79992559.710000008</v>
      </c>
    </row>
    <row r="35" spans="1:8" s="14" customFormat="1" ht="15" customHeight="1">
      <c r="A35" s="21"/>
      <c r="B35" s="24" t="s">
        <v>46</v>
      </c>
      <c r="C35" s="71">
        <v>0</v>
      </c>
      <c r="D35" s="71">
        <v>0</v>
      </c>
      <c r="E35" s="73">
        <f t="shared" si="3"/>
        <v>0</v>
      </c>
      <c r="F35" s="73">
        <v>0</v>
      </c>
      <c r="G35" s="73">
        <f t="shared" si="1"/>
        <v>0</v>
      </c>
      <c r="H35" s="74">
        <f t="shared" si="2"/>
        <v>0</v>
      </c>
    </row>
    <row r="36" spans="1:8" s="14" customFormat="1" ht="15" customHeight="1">
      <c r="A36" s="21"/>
      <c r="B36" s="24" t="s">
        <v>47</v>
      </c>
      <c r="C36" s="71">
        <v>0</v>
      </c>
      <c r="D36" s="71">
        <v>0</v>
      </c>
      <c r="E36" s="73">
        <f t="shared" si="3"/>
        <v>0</v>
      </c>
      <c r="F36" s="73">
        <v>0</v>
      </c>
      <c r="G36" s="73">
        <f t="shared" si="1"/>
        <v>0</v>
      </c>
      <c r="H36" s="74">
        <f t="shared" si="2"/>
        <v>0</v>
      </c>
    </row>
    <row r="37" spans="1:8" s="14" customFormat="1" ht="15" customHeight="1">
      <c r="A37" s="26" t="s">
        <v>48</v>
      </c>
      <c r="B37" s="18" t="s">
        <v>49</v>
      </c>
      <c r="C37" s="76">
        <v>0</v>
      </c>
      <c r="D37" s="77">
        <v>0</v>
      </c>
      <c r="E37" s="76">
        <f>C37+D37</f>
        <v>0</v>
      </c>
      <c r="F37" s="76">
        <v>0</v>
      </c>
      <c r="G37" s="76">
        <f t="shared" si="1"/>
        <v>0</v>
      </c>
      <c r="H37" s="70">
        <f>+G37-C37</f>
        <v>0</v>
      </c>
    </row>
    <row r="38" spans="1:8" s="14" customFormat="1" ht="15" customHeight="1">
      <c r="A38" s="15" t="s">
        <v>50</v>
      </c>
      <c r="B38" s="18" t="s">
        <v>51</v>
      </c>
      <c r="C38" s="68">
        <f>+C39</f>
        <v>0</v>
      </c>
      <c r="D38" s="69">
        <f>D39</f>
        <v>0</v>
      </c>
      <c r="E38" s="68">
        <f>E39</f>
        <v>0</v>
      </c>
      <c r="F38" s="68">
        <v>0</v>
      </c>
      <c r="G38" s="68">
        <f t="shared" si="1"/>
        <v>0</v>
      </c>
      <c r="H38" s="70">
        <f t="shared" si="2"/>
        <v>0</v>
      </c>
    </row>
    <row r="39" spans="1:8" s="14" customFormat="1" ht="15" customHeight="1">
      <c r="A39" s="25"/>
      <c r="B39" s="24" t="s">
        <v>52</v>
      </c>
      <c r="C39" s="75">
        <v>0</v>
      </c>
      <c r="D39" s="75">
        <v>0</v>
      </c>
      <c r="E39" s="71">
        <f>C39+D39</f>
        <v>0</v>
      </c>
      <c r="F39" s="73">
        <v>0</v>
      </c>
      <c r="G39" s="73">
        <f t="shared" si="1"/>
        <v>0</v>
      </c>
      <c r="H39" s="74">
        <f t="shared" si="2"/>
        <v>0</v>
      </c>
    </row>
    <row r="40" spans="1:8" s="14" customFormat="1" ht="15" customHeight="1">
      <c r="A40" s="26" t="s">
        <v>53</v>
      </c>
      <c r="B40" s="18" t="s">
        <v>54</v>
      </c>
      <c r="C40" s="68">
        <f>+C41+C42</f>
        <v>1162463599.434</v>
      </c>
      <c r="D40" s="69">
        <f>SUM(D41:D42)</f>
        <v>0</v>
      </c>
      <c r="E40" s="68">
        <f>SUM(E41:E42)</f>
        <v>1162463599.434</v>
      </c>
      <c r="F40" s="68">
        <f>SUM(F41:F42)</f>
        <v>318458907.13999999</v>
      </c>
      <c r="G40" s="68">
        <f t="shared" si="1"/>
        <v>318458907.13999999</v>
      </c>
      <c r="H40" s="70">
        <f t="shared" si="2"/>
        <v>-844004692.29400003</v>
      </c>
    </row>
    <row r="41" spans="1:8" s="14" customFormat="1" ht="15" customHeight="1">
      <c r="A41" s="25"/>
      <c r="B41" s="24" t="s">
        <v>55</v>
      </c>
      <c r="C41" s="71">
        <v>1162463599.434</v>
      </c>
      <c r="D41" s="75">
        <v>0</v>
      </c>
      <c r="E41" s="73">
        <f>C41+D41</f>
        <v>1162463599.434</v>
      </c>
      <c r="F41" s="73">
        <v>318458907.13999999</v>
      </c>
      <c r="G41" s="73">
        <f t="shared" si="1"/>
        <v>318458907.13999999</v>
      </c>
      <c r="H41" s="74">
        <f t="shared" si="2"/>
        <v>-844004692.29400003</v>
      </c>
    </row>
    <row r="42" spans="1:8" s="14" customFormat="1" ht="15" customHeight="1">
      <c r="A42" s="21"/>
      <c r="B42" s="43" t="s">
        <v>54</v>
      </c>
      <c r="C42" s="78">
        <v>0</v>
      </c>
      <c r="D42" s="79">
        <v>0</v>
      </c>
      <c r="E42" s="80">
        <f>C42+D42</f>
        <v>0</v>
      </c>
      <c r="F42" s="80">
        <v>0</v>
      </c>
      <c r="G42" s="80">
        <f t="shared" si="1"/>
        <v>0</v>
      </c>
      <c r="H42" s="81">
        <f t="shared" si="2"/>
        <v>0</v>
      </c>
    </row>
    <row r="43" spans="1:8" s="20" customFormat="1" ht="15" customHeight="1">
      <c r="A43" s="115" t="s">
        <v>41</v>
      </c>
      <c r="B43" s="116" t="s">
        <v>56</v>
      </c>
      <c r="C43" s="117">
        <f t="shared" ref="C43:F43" si="4">C12+C13+C14+C15+C16+C17+C18+C19+C31+C37+C38+C40</f>
        <v>10983429892.119999</v>
      </c>
      <c r="D43" s="117">
        <f t="shared" si="4"/>
        <v>0</v>
      </c>
      <c r="E43" s="117">
        <f t="shared" si="4"/>
        <v>10983429892.119999</v>
      </c>
      <c r="F43" s="117">
        <f t="shared" si="4"/>
        <v>4055166762.2399998</v>
      </c>
      <c r="G43" s="117">
        <f t="shared" si="1"/>
        <v>4055166762.2399998</v>
      </c>
      <c r="H43" s="118">
        <f>+G43-C43</f>
        <v>-6928263129.8799992</v>
      </c>
    </row>
    <row r="44" spans="1:8" ht="3" customHeight="1">
      <c r="A44" s="27"/>
      <c r="B44" s="28"/>
      <c r="C44" s="29"/>
      <c r="D44" s="29"/>
      <c r="E44" s="29"/>
      <c r="F44" s="29"/>
      <c r="G44" s="29"/>
      <c r="H44" s="30"/>
    </row>
    <row r="45" spans="1:8" s="14" customFormat="1" ht="15" customHeight="1">
      <c r="A45" s="31"/>
      <c r="B45" s="32" t="s">
        <v>57</v>
      </c>
      <c r="C45" s="33"/>
      <c r="D45" s="34"/>
      <c r="E45" s="34"/>
      <c r="F45" s="34"/>
      <c r="G45" s="35"/>
      <c r="H45" s="36">
        <f>H12+H13+H14+H15+H16+H17+H18+H19+H31+H37+H38+H40</f>
        <v>-6928263129.8799982</v>
      </c>
    </row>
    <row r="46" spans="1:8" s="20" customFormat="1">
      <c r="A46" s="37"/>
      <c r="B46" s="38"/>
      <c r="C46" s="38"/>
      <c r="D46" s="38"/>
      <c r="E46" s="38"/>
      <c r="F46" s="38"/>
      <c r="G46" s="39"/>
      <c r="H46" s="40"/>
    </row>
    <row r="47" spans="1:8" s="14" customFormat="1" ht="14.25">
      <c r="A47" s="131" t="s">
        <v>58</v>
      </c>
      <c r="B47" s="132"/>
      <c r="C47" s="132"/>
      <c r="D47" s="132"/>
      <c r="E47" s="132"/>
      <c r="F47" s="132"/>
      <c r="G47" s="132"/>
      <c r="H47" s="133"/>
    </row>
    <row r="48" spans="1:8" s="14" customFormat="1" ht="23.25" customHeight="1">
      <c r="A48" s="15" t="s">
        <v>14</v>
      </c>
      <c r="B48" s="18" t="s">
        <v>59</v>
      </c>
      <c r="C48" s="82">
        <f t="shared" ref="C48:H48" si="5">SUM(C49:C56)</f>
        <v>1507710011.3199999</v>
      </c>
      <c r="D48" s="82">
        <f t="shared" si="5"/>
        <v>54670567.380000003</v>
      </c>
      <c r="E48" s="82">
        <f t="shared" si="5"/>
        <v>1562380578.6999998</v>
      </c>
      <c r="F48" s="82">
        <f t="shared" si="5"/>
        <v>385331860.36000001</v>
      </c>
      <c r="G48" s="82">
        <f>+F48</f>
        <v>385331860.36000001</v>
      </c>
      <c r="H48" s="83">
        <f t="shared" si="5"/>
        <v>-1122378150.96</v>
      </c>
    </row>
    <row r="49" spans="1:10" s="14" customFormat="1" ht="24">
      <c r="A49" s="21"/>
      <c r="B49" s="22" t="s">
        <v>60</v>
      </c>
      <c r="C49" s="84">
        <v>0</v>
      </c>
      <c r="D49" s="85">
        <v>0</v>
      </c>
      <c r="E49" s="84">
        <f t="shared" ref="E49:E56" si="6">C49+D49</f>
        <v>0</v>
      </c>
      <c r="F49" s="84">
        <v>0</v>
      </c>
      <c r="G49" s="84">
        <f t="shared" ref="G49:G67" si="7">+F49</f>
        <v>0</v>
      </c>
      <c r="H49" s="86">
        <f t="shared" ref="H49:H56" si="8">G49-C49</f>
        <v>0</v>
      </c>
    </row>
    <row r="50" spans="1:10" s="14" customFormat="1" ht="14.25">
      <c r="A50" s="21"/>
      <c r="B50" s="24" t="s">
        <v>61</v>
      </c>
      <c r="C50" s="84">
        <v>0</v>
      </c>
      <c r="D50" s="84">
        <v>0</v>
      </c>
      <c r="E50" s="84">
        <f t="shared" si="6"/>
        <v>0</v>
      </c>
      <c r="F50" s="87">
        <v>0</v>
      </c>
      <c r="G50" s="87">
        <f t="shared" si="7"/>
        <v>0</v>
      </c>
      <c r="H50" s="86">
        <f t="shared" si="8"/>
        <v>0</v>
      </c>
      <c r="J50" s="112"/>
    </row>
    <row r="51" spans="1:10" s="14" customFormat="1" ht="14.25">
      <c r="A51" s="21"/>
      <c r="B51" s="24" t="s">
        <v>62</v>
      </c>
      <c r="C51" s="85">
        <v>146767398.30000001</v>
      </c>
      <c r="D51" s="114">
        <v>-15547146.960000001</v>
      </c>
      <c r="E51" s="85">
        <f t="shared" si="6"/>
        <v>131220251.34</v>
      </c>
      <c r="F51" s="87">
        <v>40366421.25</v>
      </c>
      <c r="G51" s="87">
        <f t="shared" si="7"/>
        <v>40366421.25</v>
      </c>
      <c r="H51" s="86">
        <f t="shared" si="8"/>
        <v>-106400977.05000001</v>
      </c>
      <c r="J51" s="112"/>
    </row>
    <row r="52" spans="1:10" s="14" customFormat="1" ht="36">
      <c r="A52" s="21"/>
      <c r="B52" s="24" t="s">
        <v>63</v>
      </c>
      <c r="C52" s="85">
        <v>1360942613.02</v>
      </c>
      <c r="D52" s="85">
        <v>70217714.340000004</v>
      </c>
      <c r="E52" s="85">
        <f t="shared" si="6"/>
        <v>1431160327.3599999</v>
      </c>
      <c r="F52" s="87">
        <v>344965439.11000001</v>
      </c>
      <c r="G52" s="87">
        <f t="shared" si="7"/>
        <v>344965439.11000001</v>
      </c>
      <c r="H52" s="86">
        <f t="shared" si="8"/>
        <v>-1015977173.91</v>
      </c>
      <c r="J52" s="113"/>
    </row>
    <row r="53" spans="1:10" s="14" customFormat="1" ht="14.25">
      <c r="A53" s="21"/>
      <c r="B53" s="24" t="s">
        <v>64</v>
      </c>
      <c r="C53" s="84">
        <v>0</v>
      </c>
      <c r="D53" s="85">
        <v>0</v>
      </c>
      <c r="E53" s="84">
        <f t="shared" si="6"/>
        <v>0</v>
      </c>
      <c r="F53" s="87">
        <v>0</v>
      </c>
      <c r="G53" s="87">
        <f t="shared" si="7"/>
        <v>0</v>
      </c>
      <c r="H53" s="86">
        <f t="shared" si="8"/>
        <v>0</v>
      </c>
      <c r="J53" s="112"/>
    </row>
    <row r="54" spans="1:10" s="14" customFormat="1" ht="24">
      <c r="A54" s="21"/>
      <c r="B54" s="24" t="s">
        <v>65</v>
      </c>
      <c r="C54" s="84">
        <v>0</v>
      </c>
      <c r="D54" s="84">
        <v>0</v>
      </c>
      <c r="E54" s="84">
        <f t="shared" si="6"/>
        <v>0</v>
      </c>
      <c r="F54" s="87">
        <v>0</v>
      </c>
      <c r="G54" s="87">
        <f t="shared" si="7"/>
        <v>0</v>
      </c>
      <c r="H54" s="86">
        <f t="shared" si="8"/>
        <v>0</v>
      </c>
      <c r="J54" s="112"/>
    </row>
    <row r="55" spans="1:10" s="14" customFormat="1" ht="24">
      <c r="A55" s="21"/>
      <c r="B55" s="24" t="s">
        <v>66</v>
      </c>
      <c r="C55" s="84">
        <v>0</v>
      </c>
      <c r="D55" s="84">
        <v>0</v>
      </c>
      <c r="E55" s="84">
        <f t="shared" si="6"/>
        <v>0</v>
      </c>
      <c r="F55" s="87">
        <v>0</v>
      </c>
      <c r="G55" s="87">
        <f t="shared" si="7"/>
        <v>0</v>
      </c>
      <c r="H55" s="86">
        <f t="shared" si="8"/>
        <v>0</v>
      </c>
      <c r="J55" s="112"/>
    </row>
    <row r="56" spans="1:10" s="14" customFormat="1" ht="24">
      <c r="A56" s="21"/>
      <c r="B56" s="24" t="s">
        <v>67</v>
      </c>
      <c r="C56" s="84">
        <v>0</v>
      </c>
      <c r="D56" s="84">
        <v>0</v>
      </c>
      <c r="E56" s="84">
        <f t="shared" si="6"/>
        <v>0</v>
      </c>
      <c r="F56" s="87">
        <v>0</v>
      </c>
      <c r="G56" s="87">
        <f t="shared" si="7"/>
        <v>0</v>
      </c>
      <c r="H56" s="86">
        <f t="shared" si="8"/>
        <v>0</v>
      </c>
      <c r="J56" s="112"/>
    </row>
    <row r="57" spans="1:10" s="14" customFormat="1" ht="18" customHeight="1">
      <c r="A57" s="15" t="s">
        <v>16</v>
      </c>
      <c r="B57" s="18" t="s">
        <v>51</v>
      </c>
      <c r="C57" s="82">
        <f t="shared" ref="C57:H57" si="9">SUM(C58:C61)</f>
        <v>0</v>
      </c>
      <c r="D57" s="82">
        <f t="shared" si="9"/>
        <v>0</v>
      </c>
      <c r="E57" s="82">
        <f t="shared" si="9"/>
        <v>0</v>
      </c>
      <c r="F57" s="82">
        <f t="shared" si="9"/>
        <v>90935.57</v>
      </c>
      <c r="G57" s="82">
        <f t="shared" si="7"/>
        <v>90935.57</v>
      </c>
      <c r="H57" s="83">
        <f t="shared" si="9"/>
        <v>90935.57</v>
      </c>
      <c r="J57" s="113"/>
    </row>
    <row r="58" spans="1:10" s="14" customFormat="1" ht="14.25">
      <c r="A58" s="21"/>
      <c r="B58" s="22" t="s">
        <v>68</v>
      </c>
      <c r="C58" s="84">
        <v>0</v>
      </c>
      <c r="D58" s="85">
        <v>0</v>
      </c>
      <c r="E58" s="84">
        <f>C58+D58</f>
        <v>0</v>
      </c>
      <c r="F58" s="84">
        <v>0</v>
      </c>
      <c r="G58" s="84">
        <f t="shared" si="7"/>
        <v>0</v>
      </c>
      <c r="H58" s="86">
        <f>G58-C58</f>
        <v>0</v>
      </c>
      <c r="J58" s="112"/>
    </row>
    <row r="59" spans="1:10" s="14" customFormat="1" ht="14.25">
      <c r="A59" s="21"/>
      <c r="B59" s="24" t="s">
        <v>69</v>
      </c>
      <c r="C59" s="87">
        <v>0</v>
      </c>
      <c r="D59" s="88">
        <v>0</v>
      </c>
      <c r="E59" s="84">
        <f>C59+D59</f>
        <v>0</v>
      </c>
      <c r="F59" s="87">
        <v>90935.57</v>
      </c>
      <c r="G59" s="88">
        <f t="shared" si="7"/>
        <v>90935.57</v>
      </c>
      <c r="H59" s="86">
        <f>G59-C59</f>
        <v>90935.57</v>
      </c>
      <c r="J59" s="112"/>
    </row>
    <row r="60" spans="1:10" s="14" customFormat="1" ht="14.25">
      <c r="A60" s="21"/>
      <c r="B60" s="24" t="s">
        <v>70</v>
      </c>
      <c r="C60" s="87">
        <v>0</v>
      </c>
      <c r="D60" s="84">
        <v>0</v>
      </c>
      <c r="E60" s="84">
        <f>C60+D60</f>
        <v>0</v>
      </c>
      <c r="F60" s="84">
        <v>0</v>
      </c>
      <c r="G60" s="85">
        <f t="shared" si="7"/>
        <v>0</v>
      </c>
      <c r="H60" s="89">
        <f>G60-C60</f>
        <v>0</v>
      </c>
      <c r="J60" s="112"/>
    </row>
    <row r="61" spans="1:10" s="14" customFormat="1" ht="14.25">
      <c r="A61" s="21"/>
      <c r="B61" s="24" t="s">
        <v>52</v>
      </c>
      <c r="C61" s="88">
        <v>0</v>
      </c>
      <c r="D61" s="88">
        <v>0</v>
      </c>
      <c r="E61" s="85">
        <f>C61+D61</f>
        <v>0</v>
      </c>
      <c r="F61" s="84">
        <v>0</v>
      </c>
      <c r="G61" s="88">
        <f t="shared" si="7"/>
        <v>0</v>
      </c>
      <c r="H61" s="86">
        <f>G61-C61</f>
        <v>0</v>
      </c>
    </row>
    <row r="62" spans="1:10" s="14" customFormat="1" ht="14.25">
      <c r="A62" s="15" t="s">
        <v>18</v>
      </c>
      <c r="B62" s="18" t="s">
        <v>71</v>
      </c>
      <c r="C62" s="82"/>
      <c r="D62" s="82">
        <f t="shared" ref="D62:H62" si="10">D63+D64</f>
        <v>0</v>
      </c>
      <c r="E62" s="82">
        <f t="shared" si="10"/>
        <v>0</v>
      </c>
      <c r="F62" s="82">
        <f t="shared" si="10"/>
        <v>0</v>
      </c>
      <c r="G62" s="82">
        <f t="shared" si="7"/>
        <v>0</v>
      </c>
      <c r="H62" s="90">
        <f t="shared" si="10"/>
        <v>0</v>
      </c>
    </row>
    <row r="63" spans="1:10" s="14" customFormat="1" ht="24">
      <c r="A63" s="21"/>
      <c r="B63" s="22" t="s">
        <v>72</v>
      </c>
      <c r="C63" s="84">
        <v>0</v>
      </c>
      <c r="D63" s="85">
        <v>0</v>
      </c>
      <c r="E63" s="84">
        <f>C63+D63</f>
        <v>0</v>
      </c>
      <c r="F63" s="84">
        <v>0</v>
      </c>
      <c r="G63" s="84">
        <f t="shared" si="7"/>
        <v>0</v>
      </c>
      <c r="H63" s="91">
        <f>G63-C63</f>
        <v>0</v>
      </c>
    </row>
    <row r="64" spans="1:10" s="14" customFormat="1" ht="14.25">
      <c r="A64" s="21"/>
      <c r="B64" s="24" t="s">
        <v>73</v>
      </c>
      <c r="C64" s="87">
        <v>0</v>
      </c>
      <c r="D64" s="88">
        <v>0</v>
      </c>
      <c r="E64" s="84">
        <f>C64+D64</f>
        <v>0</v>
      </c>
      <c r="F64" s="87">
        <v>0</v>
      </c>
      <c r="G64" s="87">
        <f t="shared" si="7"/>
        <v>0</v>
      </c>
      <c r="H64" s="91">
        <f>G64-C64</f>
        <v>0</v>
      </c>
    </row>
    <row r="65" spans="1:8" s="14" customFormat="1" ht="24">
      <c r="A65" s="15" t="s">
        <v>20</v>
      </c>
      <c r="B65" s="18" t="s">
        <v>74</v>
      </c>
      <c r="C65" s="82">
        <v>0</v>
      </c>
      <c r="D65" s="82">
        <v>0</v>
      </c>
      <c r="E65" s="82">
        <f>E66</f>
        <v>0</v>
      </c>
      <c r="F65" s="82">
        <v>0</v>
      </c>
      <c r="G65" s="82">
        <f t="shared" si="7"/>
        <v>0</v>
      </c>
      <c r="H65" s="90">
        <f>H66</f>
        <v>0</v>
      </c>
    </row>
    <row r="66" spans="1:8" s="14" customFormat="1" ht="14.25">
      <c r="A66" s="15" t="s">
        <v>22</v>
      </c>
      <c r="B66" s="18" t="s">
        <v>75</v>
      </c>
      <c r="C66" s="82">
        <v>0</v>
      </c>
      <c r="D66" s="82">
        <v>0</v>
      </c>
      <c r="E66" s="82">
        <f>C66+D66</f>
        <v>0</v>
      </c>
      <c r="F66" s="82"/>
      <c r="G66" s="82">
        <f t="shared" si="7"/>
        <v>0</v>
      </c>
      <c r="H66" s="90">
        <v>0</v>
      </c>
    </row>
    <row r="67" spans="1:8" s="20" customFormat="1" ht="14.25">
      <c r="A67" s="115" t="s">
        <v>76</v>
      </c>
      <c r="B67" s="116" t="s">
        <v>77</v>
      </c>
      <c r="C67" s="119">
        <f t="shared" ref="C67:H67" si="11">+C48+C57+C62+C65+C66</f>
        <v>1507710011.3199999</v>
      </c>
      <c r="D67" s="119">
        <f t="shared" si="11"/>
        <v>54670567.380000003</v>
      </c>
      <c r="E67" s="119">
        <f t="shared" si="11"/>
        <v>1562380578.6999998</v>
      </c>
      <c r="F67" s="119">
        <f t="shared" si="11"/>
        <v>385422795.93000001</v>
      </c>
      <c r="G67" s="119">
        <f t="shared" si="7"/>
        <v>385422795.93000001</v>
      </c>
      <c r="H67" s="120">
        <f t="shared" si="11"/>
        <v>-1122287215.3900001</v>
      </c>
    </row>
    <row r="68" spans="1:8">
      <c r="A68" s="41"/>
      <c r="B68" s="28"/>
      <c r="C68" s="94"/>
      <c r="D68" s="94"/>
      <c r="E68" s="94"/>
      <c r="F68" s="94"/>
      <c r="G68" s="94"/>
      <c r="H68" s="95"/>
    </row>
    <row r="69" spans="1:8" s="20" customFormat="1" ht="14.25">
      <c r="A69" s="115" t="s">
        <v>78</v>
      </c>
      <c r="B69" s="116" t="s">
        <v>79</v>
      </c>
      <c r="C69" s="119">
        <f t="shared" ref="C69:H69" si="12">C70</f>
        <v>0</v>
      </c>
      <c r="D69" s="119">
        <f t="shared" si="12"/>
        <v>0</v>
      </c>
      <c r="E69" s="119">
        <f t="shared" si="12"/>
        <v>0</v>
      </c>
      <c r="F69" s="119">
        <f t="shared" si="12"/>
        <v>0</v>
      </c>
      <c r="G69" s="119">
        <f t="shared" ref="G69" si="13">+F69</f>
        <v>0</v>
      </c>
      <c r="H69" s="120">
        <f t="shared" si="12"/>
        <v>0</v>
      </c>
    </row>
    <row r="70" spans="1:8" s="14" customFormat="1" ht="14.25">
      <c r="A70" s="42" t="s">
        <v>80</v>
      </c>
      <c r="B70" s="43" t="s">
        <v>79</v>
      </c>
      <c r="C70" s="92">
        <v>0</v>
      </c>
      <c r="D70" s="93">
        <v>0</v>
      </c>
      <c r="E70" s="84">
        <f>C70+D70</f>
        <v>0</v>
      </c>
      <c r="F70" s="93">
        <v>0</v>
      </c>
      <c r="G70" s="93">
        <f>+F70</f>
        <v>0</v>
      </c>
      <c r="H70" s="91">
        <f>G70-C70</f>
        <v>0</v>
      </c>
    </row>
    <row r="71" spans="1:8" s="14" customFormat="1" ht="14.25">
      <c r="A71" s="44"/>
      <c r="B71" s="45"/>
      <c r="C71" s="96"/>
      <c r="D71" s="97"/>
      <c r="E71" s="96"/>
      <c r="F71" s="96"/>
      <c r="G71" s="96"/>
      <c r="H71" s="98"/>
    </row>
    <row r="72" spans="1:8" s="20" customFormat="1" ht="14.25">
      <c r="A72" s="115" t="s">
        <v>81</v>
      </c>
      <c r="B72" s="116" t="s">
        <v>82</v>
      </c>
      <c r="C72" s="119">
        <f t="shared" ref="C72:F72" si="14">+C69+C67+C43</f>
        <v>12491139903.439999</v>
      </c>
      <c r="D72" s="119">
        <f t="shared" si="14"/>
        <v>54670567.380000003</v>
      </c>
      <c r="E72" s="119">
        <f t="shared" si="14"/>
        <v>12545810470.82</v>
      </c>
      <c r="F72" s="119">
        <f t="shared" si="14"/>
        <v>4440589558.1700001</v>
      </c>
      <c r="G72" s="119">
        <f>+F72</f>
        <v>4440589558.1700001</v>
      </c>
      <c r="H72" s="120">
        <f>+H69+H67+H45</f>
        <v>-8050550345.2699986</v>
      </c>
    </row>
    <row r="73" spans="1:8" ht="9.75" customHeight="1">
      <c r="A73" s="46"/>
      <c r="B73" s="47"/>
      <c r="C73" s="99"/>
      <c r="D73" s="99"/>
      <c r="E73" s="99"/>
      <c r="F73" s="99"/>
      <c r="G73" s="99"/>
      <c r="H73" s="100"/>
    </row>
    <row r="74" spans="1:8" s="14" customFormat="1" ht="14.25">
      <c r="A74" s="48"/>
      <c r="B74" s="49" t="s">
        <v>83</v>
      </c>
      <c r="C74" s="101"/>
      <c r="D74" s="99"/>
      <c r="E74" s="101"/>
      <c r="F74" s="101"/>
      <c r="G74" s="101"/>
      <c r="H74" s="102"/>
    </row>
    <row r="75" spans="1:8" s="14" customFormat="1" ht="24">
      <c r="A75" s="134"/>
      <c r="B75" s="24" t="s">
        <v>84</v>
      </c>
      <c r="C75" s="88">
        <v>0</v>
      </c>
      <c r="D75" s="88">
        <v>0</v>
      </c>
      <c r="E75" s="87">
        <f>C75+D75</f>
        <v>0</v>
      </c>
      <c r="F75" s="87">
        <v>0</v>
      </c>
      <c r="G75" s="87">
        <f>+F75</f>
        <v>0</v>
      </c>
      <c r="H75" s="103">
        <f>G75-C75</f>
        <v>0</v>
      </c>
    </row>
    <row r="76" spans="1:8" s="14" customFormat="1" ht="24">
      <c r="A76" s="135"/>
      <c r="B76" s="50" t="s">
        <v>85</v>
      </c>
      <c r="C76" s="104">
        <v>0</v>
      </c>
      <c r="D76" s="105">
        <v>0</v>
      </c>
      <c r="E76" s="104">
        <f>C76+D76</f>
        <v>0</v>
      </c>
      <c r="F76" s="104">
        <v>0</v>
      </c>
      <c r="G76" s="104">
        <f>+F76</f>
        <v>0</v>
      </c>
      <c r="H76" s="106">
        <f>G76-C76</f>
        <v>0</v>
      </c>
    </row>
    <row r="77" spans="1:8" s="14" customFormat="1" ht="14.25">
      <c r="A77" s="51"/>
      <c r="B77" s="52" t="s">
        <v>79</v>
      </c>
      <c r="C77" s="107">
        <f t="shared" ref="C77:H77" si="15">SUM(C75:C76)</f>
        <v>0</v>
      </c>
      <c r="D77" s="107">
        <f t="shared" si="15"/>
        <v>0</v>
      </c>
      <c r="E77" s="107">
        <f t="shared" si="15"/>
        <v>0</v>
      </c>
      <c r="F77" s="107">
        <f t="shared" si="15"/>
        <v>0</v>
      </c>
      <c r="G77" s="107">
        <f>+F77</f>
        <v>0</v>
      </c>
      <c r="H77" s="107">
        <f t="shared" si="15"/>
        <v>0</v>
      </c>
    </row>
    <row r="78" spans="1:8" s="14" customFormat="1" ht="14.25">
      <c r="A78" s="53"/>
      <c r="B78" s="54"/>
      <c r="C78" s="55"/>
      <c r="D78" s="56"/>
      <c r="E78" s="55"/>
      <c r="F78" s="55"/>
      <c r="G78" s="57"/>
      <c r="H78" s="58"/>
    </row>
    <row r="79" spans="1:8" s="14" customFormat="1" ht="14.25">
      <c r="A79" s="121" t="s">
        <v>92</v>
      </c>
      <c r="B79" s="54"/>
      <c r="C79" s="55"/>
      <c r="D79" s="56"/>
      <c r="E79" s="55"/>
      <c r="F79" s="55"/>
      <c r="G79" s="57"/>
      <c r="H79" s="58"/>
    </row>
    <row r="80" spans="1:8" s="14" customFormat="1" ht="14.25">
      <c r="A80" s="53"/>
      <c r="B80" s="54"/>
      <c r="C80" s="55"/>
      <c r="D80" s="56"/>
      <c r="E80" s="55"/>
      <c r="F80" s="55"/>
      <c r="G80" s="57"/>
      <c r="H80" s="58"/>
    </row>
    <row r="81" spans="1:8" s="14" customFormat="1" ht="14.25">
      <c r="A81" s="53"/>
      <c r="B81" s="54"/>
      <c r="C81" s="55"/>
      <c r="D81" s="56"/>
      <c r="E81" s="55"/>
      <c r="F81" s="55"/>
      <c r="G81" s="57"/>
      <c r="H81" s="58"/>
    </row>
    <row r="82" spans="1:8" s="14" customFormat="1" ht="14.25">
      <c r="A82" s="53"/>
      <c r="B82" s="54"/>
      <c r="C82" s="55"/>
      <c r="D82" s="56"/>
      <c r="E82" s="55"/>
      <c r="F82" s="55"/>
      <c r="G82" s="57"/>
      <c r="H82" s="58"/>
    </row>
    <row r="83" spans="1:8" s="60" customFormat="1">
      <c r="A83" s="59"/>
      <c r="B83" s="59"/>
      <c r="C83" s="55"/>
      <c r="D83" s="56"/>
      <c r="E83" s="55"/>
      <c r="F83" s="55"/>
      <c r="G83" s="57"/>
      <c r="H83" s="58"/>
    </row>
    <row r="84" spans="1:8" s="60" customFormat="1">
      <c r="A84" s="59"/>
      <c r="B84" s="59"/>
      <c r="C84" s="55"/>
      <c r="D84" s="56"/>
      <c r="E84" s="55"/>
      <c r="F84" s="55"/>
      <c r="G84" s="57"/>
      <c r="H84" s="58"/>
    </row>
    <row r="85" spans="1:8" s="61" customFormat="1" ht="15.75">
      <c r="B85" s="122"/>
      <c r="C85" s="147"/>
      <c r="D85" s="147"/>
      <c r="E85" s="147"/>
      <c r="F85" s="147"/>
      <c r="G85" s="123"/>
      <c r="H85" s="63"/>
    </row>
    <row r="86" spans="1:8">
      <c r="A86" s="124" t="s">
        <v>93</v>
      </c>
      <c r="B86" s="124"/>
      <c r="C86" s="124"/>
      <c r="D86" s="124"/>
      <c r="E86" s="124"/>
      <c r="F86" s="124"/>
      <c r="G86" s="124"/>
      <c r="H86" s="124"/>
    </row>
    <row r="87" spans="1:8">
      <c r="E87" s="65"/>
      <c r="H87" s="65"/>
    </row>
    <row r="88" spans="1:8"/>
    <row r="89" spans="1:8"/>
    <row r="90" spans="1:8"/>
    <row r="91" spans="1:8"/>
    <row r="92" spans="1:8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</sheetData>
  <mergeCells count="13">
    <mergeCell ref="A86:H86"/>
    <mergeCell ref="A1:H1"/>
    <mergeCell ref="A2:H2"/>
    <mergeCell ref="A3:H3"/>
    <mergeCell ref="A4:H4"/>
    <mergeCell ref="A5:H5"/>
    <mergeCell ref="A11:H11"/>
    <mergeCell ref="A47:H47"/>
    <mergeCell ref="A75:A76"/>
    <mergeCell ref="A7:B9"/>
    <mergeCell ref="C7:G7"/>
    <mergeCell ref="H7:H8"/>
    <mergeCell ref="C85:F85"/>
  </mergeCells>
  <conditionalFormatting sqref="C12:H42">
    <cfRule type="cellIs" dxfId="0" priority="1" stopIfTrue="1" operator="lessThan">
      <formula>0</formula>
    </cfRule>
  </conditionalFormatting>
  <printOptions horizontalCentered="1"/>
  <pageMargins left="0.31496062992125984" right="0.23622047244094491" top="0.51181102362204722" bottom="0.43307086614173229" header="0.31496062992125984" footer="0.31496062992125984"/>
  <pageSetup scale="63" fitToHeight="0" orientation="portrait" useFirstPageNumber="1" r:id="rId1"/>
  <headerFooter>
    <oddFooter>&amp;RPágina &amp;P de &amp;N</oddFooter>
  </headerFooter>
  <rowBreaks count="1" manualBreakCount="1">
    <brk id="6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7"/>
  <sheetViews>
    <sheetView topLeftCell="A55" workbookViewId="0">
      <selection activeCell="C72" sqref="C72"/>
    </sheetView>
  </sheetViews>
  <sheetFormatPr baseColWidth="10" defaultRowHeight="15"/>
  <cols>
    <col min="1" max="1" width="5.42578125" style="1" customWidth="1"/>
    <col min="2" max="2" width="37.42578125" style="1" customWidth="1"/>
    <col min="3" max="3" width="15" style="108" bestFit="1" customWidth="1"/>
    <col min="4" max="4" width="13.7109375" bestFit="1" customWidth="1"/>
    <col min="5" max="5" width="17.85546875" bestFit="1" customWidth="1"/>
    <col min="6" max="6" width="13.7109375" bestFit="1" customWidth="1"/>
  </cols>
  <sheetData>
    <row r="1" spans="1:3">
      <c r="A1"/>
      <c r="B1"/>
    </row>
    <row r="2" spans="1:3">
      <c r="A2"/>
      <c r="B2"/>
    </row>
    <row r="3" spans="1:3">
      <c r="A3"/>
      <c r="B3"/>
    </row>
    <row r="4" spans="1:3">
      <c r="A4"/>
      <c r="B4"/>
    </row>
    <row r="5" spans="1:3">
      <c r="A5"/>
      <c r="B5"/>
    </row>
    <row r="7" spans="1:3">
      <c r="A7"/>
      <c r="B7"/>
    </row>
    <row r="8" spans="1:3">
      <c r="A8"/>
      <c r="B8"/>
    </row>
    <row r="9" spans="1:3">
      <c r="A9"/>
      <c r="B9"/>
    </row>
    <row r="10" spans="1:3" ht="15.75">
      <c r="A10" s="9"/>
      <c r="B10" s="10"/>
    </row>
    <row r="11" spans="1:3">
      <c r="A11"/>
      <c r="B11"/>
      <c r="C11" s="108" t="s">
        <v>87</v>
      </c>
    </row>
    <row r="12" spans="1:3">
      <c r="A12" s="15" t="s">
        <v>14</v>
      </c>
      <c r="B12" s="16" t="s">
        <v>15</v>
      </c>
      <c r="C12" s="108">
        <v>2282707318.5500002</v>
      </c>
    </row>
    <row r="13" spans="1:3">
      <c r="A13" s="17" t="s">
        <v>16</v>
      </c>
      <c r="B13" s="18" t="s">
        <v>17</v>
      </c>
      <c r="C13" s="108">
        <v>0</v>
      </c>
    </row>
    <row r="14" spans="1:3">
      <c r="A14" s="17" t="s">
        <v>18</v>
      </c>
      <c r="B14" s="18" t="s">
        <v>19</v>
      </c>
      <c r="C14" s="108">
        <v>3541.54</v>
      </c>
    </row>
    <row r="15" spans="1:3">
      <c r="A15" s="19" t="s">
        <v>20</v>
      </c>
      <c r="B15" s="18" t="s">
        <v>21</v>
      </c>
      <c r="C15" s="108">
        <v>1061749022.21</v>
      </c>
    </row>
    <row r="16" spans="1:3">
      <c r="A16" s="15" t="s">
        <v>22</v>
      </c>
      <c r="B16" s="16" t="s">
        <v>23</v>
      </c>
      <c r="C16" s="108">
        <v>152219005.71000001</v>
      </c>
    </row>
    <row r="17" spans="1:3">
      <c r="A17" s="15" t="s">
        <v>24</v>
      </c>
      <c r="B17" s="16" t="s">
        <v>25</v>
      </c>
      <c r="C17" s="108">
        <v>159876596.05000001</v>
      </c>
    </row>
    <row r="18" spans="1:3" ht="24">
      <c r="A18" s="15" t="s">
        <v>26</v>
      </c>
      <c r="B18" s="18" t="s">
        <v>27</v>
      </c>
      <c r="C18" s="108">
        <v>0</v>
      </c>
    </row>
    <row r="19" spans="1:3">
      <c r="A19" s="15" t="s">
        <v>28</v>
      </c>
      <c r="B19" s="18" t="s">
        <v>29</v>
      </c>
    </row>
    <row r="20" spans="1:3">
      <c r="A20" s="21"/>
      <c r="B20" s="22" t="s">
        <v>30</v>
      </c>
      <c r="C20" s="108">
        <v>2040965389.5999999</v>
      </c>
    </row>
    <row r="21" spans="1:3">
      <c r="A21" s="21"/>
      <c r="B21" s="24" t="s">
        <v>31</v>
      </c>
      <c r="C21" s="108">
        <v>323395445.63</v>
      </c>
    </row>
    <row r="22" spans="1:3">
      <c r="A22" s="21"/>
      <c r="B22" s="24" t="s">
        <v>32</v>
      </c>
      <c r="C22" s="108">
        <v>454991140.82999998</v>
      </c>
    </row>
    <row r="23" spans="1:3">
      <c r="A23" s="21"/>
      <c r="B23" s="24" t="s">
        <v>33</v>
      </c>
      <c r="C23" s="108">
        <v>0</v>
      </c>
    </row>
    <row r="24" spans="1:3">
      <c r="A24" s="21"/>
      <c r="B24" s="24" t="s">
        <v>34</v>
      </c>
      <c r="C24" s="108">
        <v>0</v>
      </c>
    </row>
    <row r="25" spans="1:3" ht="24">
      <c r="A25" s="21"/>
      <c r="B25" s="24" t="s">
        <v>35</v>
      </c>
      <c r="C25" s="108">
        <v>57224496.530000001</v>
      </c>
    </row>
    <row r="26" spans="1:3" ht="24">
      <c r="A26" s="21"/>
      <c r="B26" s="24" t="s">
        <v>36</v>
      </c>
      <c r="C26" s="108">
        <v>0</v>
      </c>
    </row>
    <row r="27" spans="1:3">
      <c r="A27" s="21"/>
      <c r="B27" s="24" t="s">
        <v>37</v>
      </c>
      <c r="C27" s="108">
        <v>0</v>
      </c>
    </row>
    <row r="28" spans="1:3">
      <c r="A28" s="21"/>
      <c r="B28" s="24" t="s">
        <v>38</v>
      </c>
      <c r="C28" s="108">
        <v>27391410.120000001</v>
      </c>
    </row>
    <row r="29" spans="1:3">
      <c r="A29" s="21"/>
      <c r="B29" s="24" t="s">
        <v>39</v>
      </c>
      <c r="C29" s="108">
        <v>589411576.71000004</v>
      </c>
    </row>
    <row r="30" spans="1:3" ht="24">
      <c r="A30" s="21"/>
      <c r="B30" s="24" t="s">
        <v>40</v>
      </c>
      <c r="C30" s="108">
        <v>4953605.26</v>
      </c>
    </row>
    <row r="31" spans="1:3" ht="24">
      <c r="A31" s="15" t="s">
        <v>41</v>
      </c>
      <c r="B31" s="18" t="s">
        <v>42</v>
      </c>
    </row>
    <row r="32" spans="1:3">
      <c r="A32" s="25"/>
      <c r="B32" s="24" t="s">
        <v>43</v>
      </c>
      <c r="C32" s="109">
        <v>5028004.96</v>
      </c>
    </row>
    <row r="33" spans="1:3">
      <c r="A33" s="21"/>
      <c r="B33" s="24" t="s">
        <v>44</v>
      </c>
      <c r="C33" s="109">
        <v>7808582.96</v>
      </c>
    </row>
    <row r="34" spans="1:3">
      <c r="A34" s="21"/>
      <c r="B34" s="24" t="s">
        <v>45</v>
      </c>
      <c r="C34" s="109">
        <v>50449780.630000003</v>
      </c>
    </row>
    <row r="35" spans="1:3" ht="24">
      <c r="A35" s="21"/>
      <c r="B35" s="24" t="s">
        <v>46</v>
      </c>
    </row>
    <row r="36" spans="1:3">
      <c r="A36" s="21"/>
      <c r="B36" s="24" t="s">
        <v>47</v>
      </c>
    </row>
    <row r="37" spans="1:3">
      <c r="A37" s="26" t="s">
        <v>48</v>
      </c>
      <c r="B37" s="18" t="s">
        <v>49</v>
      </c>
    </row>
    <row r="38" spans="1:3">
      <c r="A38" s="15" t="s">
        <v>50</v>
      </c>
      <c r="B38" s="18" t="s">
        <v>51</v>
      </c>
    </row>
    <row r="39" spans="1:3">
      <c r="A39" s="25"/>
      <c r="B39" s="24" t="s">
        <v>52</v>
      </c>
    </row>
    <row r="40" spans="1:3">
      <c r="A40" s="26" t="s">
        <v>53</v>
      </c>
      <c r="B40" s="18" t="s">
        <v>54</v>
      </c>
    </row>
    <row r="41" spans="1:3">
      <c r="A41" s="25"/>
      <c r="B41" s="24" t="s">
        <v>55</v>
      </c>
      <c r="C41" s="108">
        <v>747857625.07000005</v>
      </c>
    </row>
    <row r="42" spans="1:3">
      <c r="A42" s="21"/>
      <c r="B42" s="43" t="s">
        <v>54</v>
      </c>
    </row>
    <row r="43" spans="1:3">
      <c r="A43" s="66" t="s">
        <v>41</v>
      </c>
      <c r="B43" s="67" t="s">
        <v>56</v>
      </c>
    </row>
    <row r="44" spans="1:3">
      <c r="A44" s="27"/>
      <c r="B44" s="28"/>
    </row>
    <row r="45" spans="1:3" ht="25.5">
      <c r="A45" s="31"/>
      <c r="B45" s="32" t="s">
        <v>57</v>
      </c>
    </row>
    <row r="46" spans="1:3">
      <c r="A46" s="37"/>
      <c r="B46" s="38"/>
    </row>
    <row r="47" spans="1:3">
      <c r="A47"/>
      <c r="B47"/>
    </row>
    <row r="48" spans="1:3">
      <c r="A48" s="15" t="s">
        <v>14</v>
      </c>
      <c r="B48" s="18" t="s">
        <v>59</v>
      </c>
    </row>
    <row r="49" spans="1:7" ht="24">
      <c r="A49" s="21"/>
      <c r="B49" s="22" t="s">
        <v>60</v>
      </c>
    </row>
    <row r="50" spans="1:7" ht="24">
      <c r="A50" s="21"/>
      <c r="B50" s="24" t="s">
        <v>61</v>
      </c>
      <c r="E50" t="s">
        <v>88</v>
      </c>
      <c r="F50" s="148" t="s">
        <v>89</v>
      </c>
      <c r="G50" s="148"/>
    </row>
    <row r="51" spans="1:7" ht="24">
      <c r="A51" s="21"/>
      <c r="B51" s="24" t="s">
        <v>62</v>
      </c>
      <c r="C51" s="108">
        <f>+F51+G51</f>
        <v>122653458.98999999</v>
      </c>
      <c r="E51" s="108">
        <v>122789753.91</v>
      </c>
      <c r="F51" s="111">
        <v>122616003</v>
      </c>
      <c r="G51" s="111">
        <v>37455.99</v>
      </c>
    </row>
    <row r="52" spans="1:7" ht="48">
      <c r="A52" s="21"/>
      <c r="B52" s="24" t="s">
        <v>63</v>
      </c>
      <c r="C52" s="108">
        <f>+F52+G52</f>
        <v>948779651.57000005</v>
      </c>
      <c r="E52" s="108">
        <v>948643356.64999998</v>
      </c>
      <c r="F52" s="111">
        <v>947828016.10000002</v>
      </c>
      <c r="G52" s="111">
        <v>951635.47</v>
      </c>
    </row>
    <row r="53" spans="1:7">
      <c r="A53" s="21"/>
      <c r="B53" s="24" t="s">
        <v>64</v>
      </c>
      <c r="E53" s="110"/>
    </row>
    <row r="54" spans="1:7" ht="24">
      <c r="A54" s="21"/>
      <c r="B54" s="24" t="s">
        <v>65</v>
      </c>
      <c r="E54" s="110"/>
    </row>
    <row r="55" spans="1:7" ht="24">
      <c r="A55" s="21"/>
      <c r="B55" s="24" t="s">
        <v>66</v>
      </c>
    </row>
    <row r="56" spans="1:7" ht="24">
      <c r="A56" s="21"/>
      <c r="B56" s="24" t="s">
        <v>67</v>
      </c>
    </row>
    <row r="57" spans="1:7">
      <c r="A57" s="15" t="s">
        <v>16</v>
      </c>
      <c r="B57" s="18" t="s">
        <v>51</v>
      </c>
    </row>
    <row r="58" spans="1:7">
      <c r="A58" s="21"/>
      <c r="B58" s="22" t="s">
        <v>68</v>
      </c>
    </row>
    <row r="59" spans="1:7">
      <c r="A59" s="21"/>
      <c r="B59" s="24" t="s">
        <v>69</v>
      </c>
      <c r="C59" s="108">
        <v>209518214.84999999</v>
      </c>
    </row>
    <row r="60" spans="1:7">
      <c r="A60" s="21"/>
      <c r="B60" s="24" t="s">
        <v>70</v>
      </c>
    </row>
    <row r="61" spans="1:7">
      <c r="A61" s="21"/>
      <c r="B61" s="24" t="s">
        <v>52</v>
      </c>
      <c r="C61" s="108">
        <v>5404003.9400000004</v>
      </c>
    </row>
    <row r="62" spans="1:7">
      <c r="A62" s="15" t="s">
        <v>18</v>
      </c>
      <c r="B62" s="18" t="s">
        <v>71</v>
      </c>
    </row>
    <row r="63" spans="1:7" ht="24">
      <c r="A63" s="21"/>
      <c r="B63" s="22" t="s">
        <v>72</v>
      </c>
    </row>
    <row r="64" spans="1:7">
      <c r="A64" s="21"/>
      <c r="B64" s="24" t="s">
        <v>73</v>
      </c>
    </row>
    <row r="65" spans="1:2" ht="24">
      <c r="A65" s="15" t="s">
        <v>20</v>
      </c>
      <c r="B65" s="18" t="s">
        <v>74</v>
      </c>
    </row>
    <row r="66" spans="1:2" ht="24">
      <c r="A66" s="15" t="s">
        <v>22</v>
      </c>
      <c r="B66" s="18" t="s">
        <v>75</v>
      </c>
    </row>
    <row r="67" spans="1:2" ht="24">
      <c r="A67" s="66" t="s">
        <v>76</v>
      </c>
      <c r="B67" s="67" t="s">
        <v>77</v>
      </c>
    </row>
    <row r="68" spans="1:2">
      <c r="A68" s="41"/>
      <c r="B68" s="28"/>
    </row>
    <row r="69" spans="1:2">
      <c r="A69" s="66" t="s">
        <v>78</v>
      </c>
      <c r="B69" s="67" t="s">
        <v>79</v>
      </c>
    </row>
    <row r="70" spans="1:2">
      <c r="A70" s="42" t="s">
        <v>80</v>
      </c>
      <c r="B70" s="43" t="s">
        <v>79</v>
      </c>
    </row>
    <row r="71" spans="1:2">
      <c r="A71" s="44"/>
      <c r="B71" s="45"/>
    </row>
    <row r="72" spans="1:2">
      <c r="A72" s="66" t="s">
        <v>81</v>
      </c>
      <c r="B72" s="67" t="s">
        <v>82</v>
      </c>
    </row>
    <row r="73" spans="1:2">
      <c r="A73" s="46"/>
      <c r="B73" s="47"/>
    </row>
    <row r="74" spans="1:2">
      <c r="A74" s="48"/>
      <c r="B74" s="49" t="s">
        <v>83</v>
      </c>
    </row>
    <row r="75" spans="1:2" ht="36">
      <c r="A75" s="134"/>
      <c r="B75" s="24" t="s">
        <v>84</v>
      </c>
    </row>
    <row r="76" spans="1:2" ht="36">
      <c r="A76" s="135"/>
      <c r="B76" s="50" t="s">
        <v>85</v>
      </c>
    </row>
    <row r="77" spans="1:2">
      <c r="A77" s="51"/>
      <c r="B77" s="52" t="s">
        <v>79</v>
      </c>
    </row>
    <row r="78" spans="1:2">
      <c r="A78" s="53"/>
      <c r="B78" s="54"/>
    </row>
    <row r="79" spans="1:2">
      <c r="A79" s="53"/>
      <c r="B79" s="54"/>
    </row>
    <row r="80" spans="1:2">
      <c r="A80" s="53"/>
      <c r="B80" s="54"/>
    </row>
    <row r="81" spans="1:2">
      <c r="A81" s="59"/>
      <c r="B81" s="59"/>
    </row>
    <row r="82" spans="1:2">
      <c r="A82" s="59"/>
      <c r="B82" s="59"/>
    </row>
    <row r="83" spans="1:2">
      <c r="A83" s="59"/>
      <c r="B83" s="59"/>
    </row>
    <row r="84" spans="1:2" ht="15.75">
      <c r="A84" s="61"/>
      <c r="B84" s="62"/>
    </row>
    <row r="85" spans="1:2">
      <c r="B85" s="64" t="s">
        <v>86</v>
      </c>
    </row>
    <row r="87" spans="1:2">
      <c r="B87" s="64"/>
    </row>
  </sheetData>
  <mergeCells count="2">
    <mergeCell ref="A75:A76"/>
    <mergeCell ref="F50:G5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1° trim</vt:lpstr>
      <vt:lpstr>Hoja2</vt:lpstr>
      <vt:lpstr>'1° trim'!Área_de_impresión</vt:lpstr>
      <vt:lpstr>'1° trim'!Títulos_a_imprimir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cvguzman</cp:lastModifiedBy>
  <cp:lastPrinted>2025-05-13T18:05:40Z</cp:lastPrinted>
  <dcterms:created xsi:type="dcterms:W3CDTF">2020-10-14T21:15:56Z</dcterms:created>
  <dcterms:modified xsi:type="dcterms:W3CDTF">2025-05-13T18:07:44Z</dcterms:modified>
</cp:coreProperties>
</file>