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6335" windowHeight="10710" activeTab="0"/>
  </bookViews>
  <sheets>
    <sheet name="Estado Analítico de Egresos De" sheetId="1" r:id="rId1"/>
  </sheets>
  <definedNames/>
  <calcPr fullCalcOnLoad="1"/>
</workbook>
</file>

<file path=xl/sharedStrings.xml><?xml version="1.0" encoding="utf-8"?>
<sst xmlns="http://schemas.openxmlformats.org/spreadsheetml/2006/main" count="161" uniqueCount="88">
  <si>
    <t>Municipio de Guadalajara</t>
  </si>
  <si>
    <t>Estado Analítico del Ejercicio Presupuesto de Egresos</t>
  </si>
  <si>
    <t>Clasificación por Objeto del Gasto</t>
  </si>
  <si>
    <t>Concepto</t>
  </si>
  <si>
    <t>Egresos</t>
  </si>
  <si>
    <t>Aprobado</t>
  </si>
  <si>
    <t>Ampliaciones/
(Reducciones)</t>
  </si>
  <si>
    <t>Modificado</t>
  </si>
  <si>
    <t>Devengado</t>
  </si>
  <si>
    <t>Pagado</t>
  </si>
  <si>
    <t>Subejercicio</t>
  </si>
  <si>
    <t>I .Gasto No Etiquetado</t>
  </si>
  <si>
    <t>A. SERVICIOS PERSONALES</t>
  </si>
  <si>
    <t xml:space="preserve">    a1. REMUNERACIONES AL PERSONAL DE CARACTER PERMANENTE</t>
  </si>
  <si>
    <t xml:space="preserve">    a2. REMUNERACIONES AL PERSONAL DE CARACTER TRANSITORIO</t>
  </si>
  <si>
    <t xml:space="preserve">    a3. REMUNERACIONES ADICIONALES Y ESPECIALES</t>
  </si>
  <si>
    <t xml:space="preserve">    a4. SEGURIDAD SOCIAL</t>
  </si>
  <si>
    <t xml:space="preserve">    a5. OTRAS PRESTACIONES SOCIALES Y ECONOMICAS</t>
  </si>
  <si>
    <t xml:space="preserve">    a6. PREVISIONES</t>
  </si>
  <si>
    <t xml:space="preserve">    a7. PAGO DE ESTIMULOS A SERVIDORES PUBLICOS</t>
  </si>
  <si>
    <t>B. MATERIALES Y SUMINISTROS</t>
  </si>
  <si>
    <t xml:space="preserve">    b1. MATERIALES DE ADMINISTRACION, EMISION DE DOCUMENTOS Y ARTICULOS OFICIALES</t>
  </si>
  <si>
    <t xml:space="preserve">    b2. ALIMENTOS Y UTENSILIOS</t>
  </si>
  <si>
    <t xml:space="preserve">    b3. MATERIAS PRIMAS Y MATERIALES DE PRODUCCION Y COMERCIALIZACION</t>
  </si>
  <si>
    <t xml:space="preserve">    b4. MATERIALES Y ARTICULOS DE CONSTRUCCION Y DE REPARACION</t>
  </si>
  <si>
    <t xml:space="preserve">    b5. PRODUCTOS QUIMICOS, FARMACEUTICOS Y DE LABORATORIO</t>
  </si>
  <si>
    <t xml:space="preserve">    b6. COMBUSTIBLES, LUBRICANTES Y ADITIVOS</t>
  </si>
  <si>
    <t xml:space="preserve">    b7. VESTUARIO, BLANCOS, PRENDAS DE PROTECCION Y ARTICULOS DEPORTIVOS</t>
  </si>
  <si>
    <t xml:space="preserve">    b8. MATERIALES Y SUMINISTROS PARA SEGURIDAD</t>
  </si>
  <si>
    <t xml:space="preserve">    b9. HERRAMIENTAS, REFACCIONES Y ACCESORIOS MENORES</t>
  </si>
  <si>
    <t>C. SERVICIOS GENERALES</t>
  </si>
  <si>
    <t xml:space="preserve">    c1. SERVICIOS BASICOS</t>
  </si>
  <si>
    <t xml:space="preserve">    c2. SERVICIOS DE ARRENDAMIENTO</t>
  </si>
  <si>
    <t xml:space="preserve">    c3. SERVICIOS PROFESIONALES, CIENTIFICOS, TECNICOS Y OTROS SERVICIOS</t>
  </si>
  <si>
    <t xml:space="preserve">    c4.  SERVICIOS FINANCIEROS, BANCARIOS Y COMERCIALES</t>
  </si>
  <si>
    <t xml:space="preserve">    c5. SERVICIOS DE INSTALACION, REPARACION, MANTENIMIENTO Y CONSERVACION</t>
  </si>
  <si>
    <t xml:space="preserve">    c6. SERVICIOS DE COMUNICACION SOCIAL Y PUBLICIDAD</t>
  </si>
  <si>
    <t xml:space="preserve">    c7. SERVICIOS DE TRASLADO Y VIATICOS</t>
  </si>
  <si>
    <t xml:space="preserve">    c8. SERVICIOS OFICIALES</t>
  </si>
  <si>
    <t xml:space="preserve">    c9. OTROS SERVICIOS GENERALES</t>
  </si>
  <si>
    <t>D. TRANSFERENCIAS, ASIGNACIONES, SUBSIDIOS Y OTRAS AYUDAS</t>
  </si>
  <si>
    <t xml:space="preserve">    d1. TRANSFERENCIAS INTERNAS Y ASIGNACIONES AL SECTOR PUBLICO</t>
  </si>
  <si>
    <t xml:space="preserve">    d2. TRANSFERENCIAS AL RESTO DEL SECTOR PUBLICO</t>
  </si>
  <si>
    <t xml:space="preserve">    d3. SUBSIDIOS Y SUBVENCIONES</t>
  </si>
  <si>
    <t xml:space="preserve">    d4. AYUDAS SOCIALES</t>
  </si>
  <si>
    <t xml:space="preserve">    d5. PENSIONES Y JUBILACIONES</t>
  </si>
  <si>
    <t xml:space="preserve">    d6. TRANSFERENCIAS A FIDEICOMISOS, MANDATOS Y OTROS ANALOGOS</t>
  </si>
  <si>
    <t xml:space="preserve">    d7.  TRANSFERENCIAS A LA SEGURIDAD SOCIAL</t>
  </si>
  <si>
    <t xml:space="preserve">    d8. DONATIVOS</t>
  </si>
  <si>
    <t xml:space="preserve">    d9. TRANSFERENCIAS AL EXTERIOR</t>
  </si>
  <si>
    <t>E. BIENES MUEBLES, INMUEBLES E INTANGIBLES</t>
  </si>
  <si>
    <t xml:space="preserve">    e1. MOBILIARIO Y EQUIPO DE ADMINISTRACION</t>
  </si>
  <si>
    <t xml:space="preserve">    e2. MOBILIARIO Y EQUIPO EDUCACIONAL Y RECREATIVO</t>
  </si>
  <si>
    <t xml:space="preserve">    e3.  EQUIPO E INSTRUMENTAL MEDICO Y DE LABORATORIO</t>
  </si>
  <si>
    <t xml:space="preserve">    e4. VEHICULOS Y EQUIPO DE TRANSPORTE</t>
  </si>
  <si>
    <t xml:space="preserve">    e5. EQUIPO DE DEFENSA Y SEGURIDAD</t>
  </si>
  <si>
    <t xml:space="preserve">    e6. MAQUINARIA, OTROS EQUIPOS Y HERRAMIENTAS</t>
  </si>
  <si>
    <t xml:space="preserve">    e7.  ACTIVOS BIOLOGICOS</t>
  </si>
  <si>
    <t xml:space="preserve">    e8. BIENES INMUEBLES</t>
  </si>
  <si>
    <t xml:space="preserve">    e9. ACTIVOS INTANGIBLES</t>
  </si>
  <si>
    <t>F. INVERSION PUBLICA</t>
  </si>
  <si>
    <t xml:space="preserve">    f1. OBRA PUBLICA EN BIENES DE DOMINIO PUBLICO</t>
  </si>
  <si>
    <t xml:space="preserve">    f2. OBRA PUBLICA EN BIENES PROPIOS</t>
  </si>
  <si>
    <t xml:space="preserve">    f3. PROYECTOS PRODUCTIVOS Y ACCIONES DE FOMENTO</t>
  </si>
  <si>
    <t>G. INVERSIONES FINANCIERAS Y OTRAS PROVISIONES</t>
  </si>
  <si>
    <t xml:space="preserve">    g1. INVERSIONES PARA EL FOMENTO DE ACTIVIDADES PRODUCTIVAS</t>
  </si>
  <si>
    <t xml:space="preserve">    g2. ACCIONES Y PARTICIPACIONES DE CAPITAL</t>
  </si>
  <si>
    <t xml:space="preserve">    g3. COMPRA DE TITULOS Y VALORES</t>
  </si>
  <si>
    <t xml:space="preserve">    g4.  CONCESION DE PRESTAMOS</t>
  </si>
  <si>
    <t xml:space="preserve">    g5.  INVERSIONES EN FIDEICOMISOS, MANDATOS Y OTROS ANALOGOS</t>
  </si>
  <si>
    <t xml:space="preserve">    g6. OTRAS INVERSIONES FINANCIERAS</t>
  </si>
  <si>
    <t xml:space="preserve">    g7. PROVISIONES PARA CONTINGENCIAS Y OTRAS EROGACIONES ESPECIALES</t>
  </si>
  <si>
    <t>H. PARTICIPACIONES Y APORTACIONES</t>
  </si>
  <si>
    <t xml:space="preserve">    h1. PARTICIPACIONES</t>
  </si>
  <si>
    <t xml:space="preserve">    h2. APORTACIONES</t>
  </si>
  <si>
    <t xml:space="preserve">    h3. CONVENIOS</t>
  </si>
  <si>
    <t>I.  DEUDA PUBLICA</t>
  </si>
  <si>
    <t xml:space="preserve">    i1. AMORTIZACION DE LA DEUDA PUBLICA</t>
  </si>
  <si>
    <t xml:space="preserve">    i2. INTERESES DE LA DEUDA PUBLICA</t>
  </si>
  <si>
    <t xml:space="preserve">    i3. COMISIONES DE LA DEUDA PUBLICA</t>
  </si>
  <si>
    <t xml:space="preserve">    i4. GASTOS DE LA DEUDA PUBLICA</t>
  </si>
  <si>
    <t xml:space="preserve">    i5. COSTO POR COBERTURAS</t>
  </si>
  <si>
    <t xml:space="preserve">    i6. APOYOS FINANCIEROS</t>
  </si>
  <si>
    <t xml:space="preserve">    i7. ADEUDOS DE EJERCICIOS FISCALES ANTERIORES (ADEFAS)</t>
  </si>
  <si>
    <t>II .Gasto Etiquetado</t>
  </si>
  <si>
    <t>III. Total de Egresos:</t>
  </si>
  <si>
    <t xml:space="preserve"> </t>
  </si>
  <si>
    <t>Del 1 de enero al 30 de junio de 2023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</si>
</sst>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dddd\,\ d&quot; de &quot;mmmm&quot; de &quot;yyyy"/>
    <numFmt numFmtId="166" formatCode="[$-80A]hh:mm:ss\ AM/PM"/>
    <numFmt numFmtId="167" formatCode="[$-80A]dddd\,\ dd&quot; de &quot;mmmm&quot; de &quot;yyyy"/>
    <numFmt numFmtId="168" formatCode="&quot;$&quot;#,##0.00_);\-&quot;$&quot;#,##0.00"/>
  </numFmts>
  <fonts count="3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5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164" fontId="1" fillId="0" borderId="10" xfId="0" applyNumberFormat="1" applyFont="1" applyFill="1" applyBorder="1" applyAlignment="1" applyProtection="1">
      <alignment vertical="center"/>
      <protection/>
    </xf>
    <xf numFmtId="164" fontId="2" fillId="0" borderId="10" xfId="0" applyNumberFormat="1" applyFont="1" applyFill="1" applyBorder="1" applyAlignment="1" applyProtection="1">
      <alignment vertical="center"/>
      <protection/>
    </xf>
    <xf numFmtId="164" fontId="1" fillId="0" borderId="13" xfId="0" applyNumberFormat="1" applyFont="1" applyFill="1" applyBorder="1" applyAlignment="1" applyProtection="1">
      <alignment vertical="center"/>
      <protection/>
    </xf>
    <xf numFmtId="0" fontId="1" fillId="33" borderId="13" xfId="0" applyFont="1" applyFill="1" applyBorder="1" applyAlignment="1" applyProtection="1">
      <alignment vertical="center"/>
      <protection/>
    </xf>
    <xf numFmtId="0" fontId="1" fillId="33" borderId="14" xfId="0" applyFont="1" applyFill="1" applyBorder="1" applyAlignment="1" applyProtection="1">
      <alignment vertical="center"/>
      <protection/>
    </xf>
    <xf numFmtId="0" fontId="1" fillId="33" borderId="15" xfId="0" applyFont="1" applyFill="1" applyBorder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1" fillId="0" borderId="13" xfId="0" applyFont="1" applyFill="1" applyBorder="1" applyAlignment="1" applyProtection="1">
      <alignment vertical="center"/>
      <protection/>
    </xf>
    <xf numFmtId="164" fontId="1" fillId="0" borderId="16" xfId="0" applyNumberFormat="1" applyFont="1" applyFill="1" applyBorder="1" applyAlignment="1" applyProtection="1">
      <alignment vertical="center"/>
      <protection/>
    </xf>
    <xf numFmtId="164" fontId="2" fillId="0" borderId="16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164" fontId="1" fillId="0" borderId="17" xfId="0" applyNumberFormat="1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vertical="center"/>
      <protection/>
    </xf>
    <xf numFmtId="164" fontId="1" fillId="0" borderId="11" xfId="0" applyNumberFormat="1" applyFont="1" applyFill="1" applyBorder="1" applyAlignment="1" applyProtection="1">
      <alignment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164" fontId="3" fillId="0" borderId="11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44" fontId="0" fillId="0" borderId="0" xfId="0" applyNumberFormat="1" applyFill="1" applyAlignment="1">
      <alignment/>
    </xf>
    <xf numFmtId="164" fontId="3" fillId="0" borderId="13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164" fontId="1" fillId="0" borderId="18" xfId="0" applyNumberFormat="1" applyFont="1" applyFill="1" applyBorder="1" applyAlignment="1" applyProtection="1">
      <alignment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1" fillId="33" borderId="2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" fillId="33" borderId="21" xfId="0" applyFont="1" applyFill="1" applyBorder="1" applyAlignment="1" applyProtection="1">
      <alignment horizontal="center" vertical="center"/>
      <protection/>
    </xf>
    <xf numFmtId="0" fontId="1" fillId="33" borderId="22" xfId="0" applyFont="1" applyFill="1" applyBorder="1" applyAlignment="1" applyProtection="1">
      <alignment horizontal="center" vertical="center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1" fillId="33" borderId="17" xfId="0" applyFont="1" applyFill="1" applyBorder="1" applyAlignment="1" applyProtection="1">
      <alignment horizontal="center" vertical="center" wrapText="1"/>
      <protection/>
    </xf>
  </cellXfs>
  <cellStyles count="4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urrency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1" xfId="53"/>
    <cellStyle name="Título 2" xfId="54"/>
    <cellStyle name="Título 3" xfId="55"/>
    <cellStyle name="Total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G279"/>
  <sheetViews>
    <sheetView tabSelected="1" zoomScale="80" zoomScaleNormal="80" zoomScalePageLayoutView="0" workbookViewId="0" topLeftCell="A1">
      <selection activeCell="D27" sqref="D27"/>
    </sheetView>
  </sheetViews>
  <sheetFormatPr defaultColWidth="11.421875" defaultRowHeight="12.75"/>
  <cols>
    <col min="1" max="1" width="85.8515625" style="0" bestFit="1" customWidth="1"/>
    <col min="2" max="2" width="18.8515625" style="0" bestFit="1" customWidth="1"/>
    <col min="3" max="3" width="17.421875" style="0" bestFit="1" customWidth="1"/>
    <col min="4" max="4" width="21.7109375" style="0" customWidth="1"/>
    <col min="5" max="5" width="18.57421875" style="0" bestFit="1" customWidth="1"/>
    <col min="6" max="6" width="18.8515625" style="0" bestFit="1" customWidth="1"/>
    <col min="7" max="7" width="17.421875" style="17" bestFit="1" customWidth="1"/>
    <col min="8" max="8" width="11.421875" style="24" customWidth="1"/>
  </cols>
  <sheetData>
    <row r="2" spans="1:7" ht="12.75">
      <c r="A2" s="30" t="s">
        <v>0</v>
      </c>
      <c r="B2" s="31"/>
      <c r="C2" s="31"/>
      <c r="D2" s="31"/>
      <c r="E2" s="31"/>
      <c r="F2" s="31"/>
      <c r="G2" s="32"/>
    </row>
    <row r="3" spans="1:7" ht="12.75">
      <c r="A3" s="12"/>
      <c r="B3" s="13"/>
      <c r="C3" s="13"/>
      <c r="D3" s="13"/>
      <c r="E3" s="13"/>
      <c r="F3" s="13"/>
      <c r="G3" s="13"/>
    </row>
    <row r="4" spans="1:7" ht="12.75">
      <c r="A4" s="33" t="s">
        <v>1</v>
      </c>
      <c r="B4" s="34"/>
      <c r="C4" s="34"/>
      <c r="D4" s="34"/>
      <c r="E4" s="34"/>
      <c r="F4" s="34"/>
      <c r="G4" s="35"/>
    </row>
    <row r="5" spans="1:7" ht="12.75">
      <c r="A5" s="33" t="s">
        <v>2</v>
      </c>
      <c r="B5" s="34"/>
      <c r="C5" s="34"/>
      <c r="D5" s="34"/>
      <c r="E5" s="34"/>
      <c r="F5" s="34"/>
      <c r="G5" s="35"/>
    </row>
    <row r="6" spans="1:7" ht="12.75">
      <c r="A6" s="33" t="s">
        <v>87</v>
      </c>
      <c r="B6" s="34"/>
      <c r="C6" s="34"/>
      <c r="D6" s="34"/>
      <c r="E6" s="34"/>
      <c r="F6" s="34"/>
      <c r="G6" s="35"/>
    </row>
    <row r="7" spans="1:7" ht="12.75">
      <c r="A7" s="10"/>
      <c r="B7" s="11"/>
      <c r="C7" s="11"/>
      <c r="D7" s="11"/>
      <c r="E7" s="11"/>
      <c r="F7" s="11"/>
      <c r="G7" s="11"/>
    </row>
    <row r="8" spans="1:7" ht="12.75">
      <c r="A8" s="9" t="s">
        <v>3</v>
      </c>
      <c r="B8" s="38" t="s">
        <v>4</v>
      </c>
      <c r="C8" s="39"/>
      <c r="D8" s="39"/>
      <c r="E8" s="39"/>
      <c r="F8" s="40"/>
      <c r="G8" s="36" t="s">
        <v>10</v>
      </c>
    </row>
    <row r="9" spans="1:7" ht="39" customHeight="1">
      <c r="A9" s="10"/>
      <c r="B9" s="21" t="s">
        <v>5</v>
      </c>
      <c r="C9" s="22" t="s">
        <v>6</v>
      </c>
      <c r="D9" s="21" t="s">
        <v>7</v>
      </c>
      <c r="E9" s="21" t="s">
        <v>8</v>
      </c>
      <c r="F9" s="21" t="s">
        <v>9</v>
      </c>
      <c r="G9" s="37"/>
    </row>
    <row r="10" spans="1:7" s="24" customFormat="1" ht="12.75" customHeight="1">
      <c r="A10" s="14" t="s">
        <v>11</v>
      </c>
      <c r="B10" s="8">
        <f>SUM(B11+B19+B29+B39+B49+B59+B63+B75)</f>
        <v>9160880245.999998</v>
      </c>
      <c r="C10" s="26">
        <f>SUM(C11+C19+C29+C39+C49+C59+C63+C71++C75)</f>
        <v>11354734.090000002</v>
      </c>
      <c r="D10" s="8">
        <f>+D11+D19+D29+D39+D49+D59+D63+D75</f>
        <v>9169040897.460005</v>
      </c>
      <c r="E10" s="8">
        <f>E11+E19+E29+E39+E49+E60+E75</f>
        <v>4522762269.58</v>
      </c>
      <c r="F10" s="8">
        <f>F11+F19+F29+F39+F49+F59+F75</f>
        <v>4518337719.84</v>
      </c>
      <c r="G10" s="15">
        <f>D10-E10</f>
        <v>4646278627.880005</v>
      </c>
    </row>
    <row r="11" spans="1:7" s="27" customFormat="1" ht="12.75" customHeight="1">
      <c r="A11" s="2" t="s">
        <v>12</v>
      </c>
      <c r="B11" s="6">
        <f>SUM(B12:B18)</f>
        <v>4963366746.709998</v>
      </c>
      <c r="C11" s="6">
        <f>SUM(C12:C18)</f>
        <v>-7.450580596923828E-08</v>
      </c>
      <c r="D11" s="6">
        <f>SUM(D12:D18)</f>
        <v>4960172664.080004</v>
      </c>
      <c r="E11" s="6">
        <f>SUM(E12:E18)</f>
        <v>2243371141.7699995</v>
      </c>
      <c r="F11" s="6">
        <f>SUM(F12:F18)</f>
        <v>2242470755.8199997</v>
      </c>
      <c r="G11" s="15">
        <f aca="true" t="shared" si="0" ref="G11:G74">D11-E11</f>
        <v>2716801522.310004</v>
      </c>
    </row>
    <row r="12" spans="1:7" s="24" customFormat="1" ht="15" customHeight="1">
      <c r="A12" s="3" t="s">
        <v>13</v>
      </c>
      <c r="B12" s="7">
        <v>2669919182.4299984</v>
      </c>
      <c r="C12" s="7">
        <v>116155134.05000001</v>
      </c>
      <c r="D12" s="7">
        <v>2782880233.8500037</v>
      </c>
      <c r="E12" s="7">
        <v>1312296538.5299997</v>
      </c>
      <c r="F12" s="7">
        <v>1312232911.1699998</v>
      </c>
      <c r="G12" s="16">
        <f t="shared" si="0"/>
        <v>1470583695.320004</v>
      </c>
    </row>
    <row r="13" spans="1:7" s="24" customFormat="1" ht="12.75" customHeight="1">
      <c r="A13" s="3" t="s">
        <v>14</v>
      </c>
      <c r="B13" s="7">
        <v>363468108.96</v>
      </c>
      <c r="C13" s="7">
        <v>-30902753.339999996</v>
      </c>
      <c r="D13" s="7">
        <v>332565355.62</v>
      </c>
      <c r="E13" s="7">
        <v>180868775.52999994</v>
      </c>
      <c r="F13" s="7">
        <v>180868775.52999994</v>
      </c>
      <c r="G13" s="16">
        <f t="shared" si="0"/>
        <v>151696580.09000006</v>
      </c>
    </row>
    <row r="14" spans="1:7" s="24" customFormat="1" ht="12.75" customHeight="1">
      <c r="A14" s="3" t="s">
        <v>15</v>
      </c>
      <c r="B14" s="7">
        <v>557796785.7999998</v>
      </c>
      <c r="C14" s="7">
        <v>33086038.240000006</v>
      </c>
      <c r="D14" s="7">
        <v>590882824.0400002</v>
      </c>
      <c r="E14" s="7">
        <v>80850943.91000006</v>
      </c>
      <c r="F14" s="7">
        <v>80844316.06000006</v>
      </c>
      <c r="G14" s="16">
        <f t="shared" si="0"/>
        <v>510031880.1300001</v>
      </c>
    </row>
    <row r="15" spans="1:7" s="24" customFormat="1" ht="12.75" customHeight="1">
      <c r="A15" s="3" t="s">
        <v>16</v>
      </c>
      <c r="B15" s="7">
        <v>940236763.1599991</v>
      </c>
      <c r="C15" s="7">
        <v>-121785073.6900001</v>
      </c>
      <c r="D15" s="7">
        <v>818451689.4699996</v>
      </c>
      <c r="E15" s="7">
        <v>474358615.2399997</v>
      </c>
      <c r="F15" s="7">
        <v>473528484.4999997</v>
      </c>
      <c r="G15" s="16">
        <f t="shared" si="0"/>
        <v>344093074.22999984</v>
      </c>
    </row>
    <row r="16" spans="1:7" s="24" customFormat="1" ht="12.75" customHeight="1">
      <c r="A16" s="3" t="s">
        <v>17</v>
      </c>
      <c r="B16" s="7">
        <v>381706144.69000024</v>
      </c>
      <c r="C16" s="7">
        <v>53686416.41000001</v>
      </c>
      <c r="D16" s="7">
        <v>435392561.09999996</v>
      </c>
      <c r="E16" s="7">
        <v>194996268.56000006</v>
      </c>
      <c r="F16" s="7">
        <v>194996268.56000006</v>
      </c>
      <c r="G16" s="16">
        <f t="shared" si="0"/>
        <v>240396292.5399999</v>
      </c>
    </row>
    <row r="17" spans="1:7" s="24" customFormat="1" ht="12.75" customHeight="1">
      <c r="A17" s="3" t="s">
        <v>18</v>
      </c>
      <c r="B17" s="7">
        <v>50239761.67</v>
      </c>
      <c r="C17" s="7">
        <v>-50239761.67</v>
      </c>
      <c r="D17" s="7">
        <v>0</v>
      </c>
      <c r="E17" s="7">
        <v>0</v>
      </c>
      <c r="F17" s="7">
        <v>0</v>
      </c>
      <c r="G17" s="16">
        <f t="shared" si="0"/>
        <v>0</v>
      </c>
    </row>
    <row r="18" spans="1:7" s="24" customFormat="1" ht="12.75" customHeight="1">
      <c r="A18" s="3" t="s">
        <v>19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16">
        <f t="shared" si="0"/>
        <v>0</v>
      </c>
    </row>
    <row r="19" spans="1:7" s="27" customFormat="1" ht="12.75" customHeight="1">
      <c r="A19" s="2" t="s">
        <v>20</v>
      </c>
      <c r="B19" s="6">
        <f>SUM(B20:B28)</f>
        <v>356974358.4</v>
      </c>
      <c r="C19" s="6">
        <f>SUM(C20:C28)</f>
        <v>92824619.21000002</v>
      </c>
      <c r="D19" s="6">
        <f>SUM(D20:D28)</f>
        <v>449798977.61</v>
      </c>
      <c r="E19" s="6">
        <f>SUM(E20:E28)</f>
        <v>159519702.3</v>
      </c>
      <c r="F19" s="6">
        <f>SUM(F20:F28)</f>
        <v>159422543.88000003</v>
      </c>
      <c r="G19" s="15">
        <f t="shared" si="0"/>
        <v>290279275.31</v>
      </c>
    </row>
    <row r="20" spans="1:7" s="24" customFormat="1" ht="12.75" customHeight="1">
      <c r="A20" s="3" t="s">
        <v>21</v>
      </c>
      <c r="B20" s="7">
        <v>54454792.27</v>
      </c>
      <c r="C20" s="7">
        <v>-8400786.819999998</v>
      </c>
      <c r="D20" s="7">
        <v>46054005.44999999</v>
      </c>
      <c r="E20" s="7">
        <v>12485110.700000001</v>
      </c>
      <c r="F20" s="7">
        <v>12387952.280000001</v>
      </c>
      <c r="G20" s="16">
        <f t="shared" si="0"/>
        <v>33568894.749999985</v>
      </c>
    </row>
    <row r="21" spans="1:7" s="24" customFormat="1" ht="12.75" customHeight="1">
      <c r="A21" s="3" t="s">
        <v>22</v>
      </c>
      <c r="B21" s="7">
        <v>15007196.730000002</v>
      </c>
      <c r="C21" s="7">
        <v>514750.87</v>
      </c>
      <c r="D21" s="7">
        <v>15521947.600000001</v>
      </c>
      <c r="E21" s="7">
        <v>3742644.000000001</v>
      </c>
      <c r="F21" s="7">
        <v>3742644.000000001</v>
      </c>
      <c r="G21" s="16">
        <f t="shared" si="0"/>
        <v>11779303.600000001</v>
      </c>
    </row>
    <row r="22" spans="1:7" s="24" customFormat="1" ht="12.75" customHeight="1">
      <c r="A22" s="3" t="s">
        <v>23</v>
      </c>
      <c r="B22" s="7">
        <v>4733000</v>
      </c>
      <c r="C22" s="7">
        <v>2258707.7</v>
      </c>
      <c r="D22" s="7">
        <v>6991707.7</v>
      </c>
      <c r="E22" s="7">
        <v>2469768.45</v>
      </c>
      <c r="F22" s="7">
        <v>2469768.45</v>
      </c>
      <c r="G22" s="16">
        <f t="shared" si="0"/>
        <v>4521939.25</v>
      </c>
    </row>
    <row r="23" spans="1:7" s="24" customFormat="1" ht="12.75" customHeight="1">
      <c r="A23" s="3" t="s">
        <v>24</v>
      </c>
      <c r="B23" s="7">
        <v>74507327.81999998</v>
      </c>
      <c r="C23" s="7">
        <v>1533354.9399999992</v>
      </c>
      <c r="D23" s="7">
        <v>76040682.75999999</v>
      </c>
      <c r="E23" s="7">
        <v>21403412.910000004</v>
      </c>
      <c r="F23" s="7">
        <v>21403412.910000004</v>
      </c>
      <c r="G23" s="16">
        <f t="shared" si="0"/>
        <v>54637269.84999999</v>
      </c>
    </row>
    <row r="24" spans="1:7" s="24" customFormat="1" ht="12.75" customHeight="1">
      <c r="A24" s="3" t="s">
        <v>25</v>
      </c>
      <c r="B24" s="7">
        <v>54099371.46</v>
      </c>
      <c r="C24" s="7">
        <v>-21280688.990000002</v>
      </c>
      <c r="D24" s="7">
        <v>32818682.469999995</v>
      </c>
      <c r="E24" s="7">
        <v>3517583.69</v>
      </c>
      <c r="F24" s="7">
        <v>3517583.69</v>
      </c>
      <c r="G24" s="16">
        <f t="shared" si="0"/>
        <v>29301098.779999994</v>
      </c>
    </row>
    <row r="25" spans="1:7" s="24" customFormat="1" ht="12.75" customHeight="1">
      <c r="A25" s="3" t="s">
        <v>26</v>
      </c>
      <c r="B25" s="7">
        <v>88953318.33999999</v>
      </c>
      <c r="C25" s="7">
        <v>98372320.44000003</v>
      </c>
      <c r="D25" s="7">
        <v>187325638.78</v>
      </c>
      <c r="E25" s="7">
        <v>89152797.99000001</v>
      </c>
      <c r="F25" s="7">
        <v>89152797.99000001</v>
      </c>
      <c r="G25" s="16">
        <f t="shared" si="0"/>
        <v>98172840.78999999</v>
      </c>
    </row>
    <row r="26" spans="1:7" s="24" customFormat="1" ht="12.75" customHeight="1">
      <c r="A26" s="3" t="s">
        <v>27</v>
      </c>
      <c r="B26" s="7">
        <v>38318895.83</v>
      </c>
      <c r="C26" s="7">
        <v>13891953.330000004</v>
      </c>
      <c r="D26" s="7">
        <v>52210849.160000004</v>
      </c>
      <c r="E26" s="7">
        <v>11489578.98</v>
      </c>
      <c r="F26" s="7">
        <v>11489578.98</v>
      </c>
      <c r="G26" s="16">
        <f t="shared" si="0"/>
        <v>40721270.18000001</v>
      </c>
    </row>
    <row r="27" spans="1:7" s="24" customFormat="1" ht="12.75" customHeight="1">
      <c r="A27" s="3" t="s">
        <v>28</v>
      </c>
      <c r="B27" s="7">
        <v>0</v>
      </c>
      <c r="C27" s="7">
        <v>2359910</v>
      </c>
      <c r="D27" s="7">
        <v>2359910</v>
      </c>
      <c r="E27" s="7">
        <v>2359909.8</v>
      </c>
      <c r="F27" s="7">
        <v>2359909.8</v>
      </c>
      <c r="G27" s="16">
        <f t="shared" si="0"/>
        <v>0.20000000018626451</v>
      </c>
    </row>
    <row r="28" spans="1:7" s="24" customFormat="1" ht="12.75" customHeight="1">
      <c r="A28" s="3" t="s">
        <v>29</v>
      </c>
      <c r="B28" s="7">
        <v>26900455.95000001</v>
      </c>
      <c r="C28" s="7">
        <v>3575097.7399999993</v>
      </c>
      <c r="D28" s="7">
        <v>30475553.690000005</v>
      </c>
      <c r="E28" s="7">
        <v>12898895.780000003</v>
      </c>
      <c r="F28" s="7">
        <v>12898895.780000003</v>
      </c>
      <c r="G28" s="16">
        <f t="shared" si="0"/>
        <v>17576657.910000004</v>
      </c>
    </row>
    <row r="29" spans="1:7" s="27" customFormat="1" ht="12.75" customHeight="1">
      <c r="A29" s="2" t="s">
        <v>30</v>
      </c>
      <c r="B29" s="6">
        <f>SUM(B30:B38)</f>
        <v>1741817307.39</v>
      </c>
      <c r="C29" s="6">
        <f>SUM(C30:C38)</f>
        <v>-119272031.71999994</v>
      </c>
      <c r="D29" s="6">
        <f>SUM(D30:D38)</f>
        <v>1622545275.6700003</v>
      </c>
      <c r="E29" s="6">
        <f>SUM(E30:E38)</f>
        <v>902413512.7900001</v>
      </c>
      <c r="F29" s="6">
        <f>SUM(F30:F38)</f>
        <v>898986507.4200001</v>
      </c>
      <c r="G29" s="15">
        <f t="shared" si="0"/>
        <v>720131762.8800002</v>
      </c>
    </row>
    <row r="30" spans="1:7" s="24" customFormat="1" ht="12.75" customHeight="1">
      <c r="A30" s="3" t="s">
        <v>31</v>
      </c>
      <c r="B30" s="7">
        <v>164014129</v>
      </c>
      <c r="C30" s="7">
        <v>6556045.0200000005</v>
      </c>
      <c r="D30" s="7">
        <v>170570174.02</v>
      </c>
      <c r="E30" s="7">
        <v>75061858.37</v>
      </c>
      <c r="F30" s="7">
        <v>75061858.37</v>
      </c>
      <c r="G30" s="16">
        <f t="shared" si="0"/>
        <v>95508315.65</v>
      </c>
    </row>
    <row r="31" spans="1:7" s="24" customFormat="1" ht="12.75" customHeight="1">
      <c r="A31" s="3" t="s">
        <v>32</v>
      </c>
      <c r="B31" s="7">
        <v>546161526.2599999</v>
      </c>
      <c r="C31" s="7">
        <v>-12860495.62</v>
      </c>
      <c r="D31" s="7">
        <v>533301030.64</v>
      </c>
      <c r="E31" s="7">
        <v>346582689.06</v>
      </c>
      <c r="F31" s="7">
        <v>346582689.06</v>
      </c>
      <c r="G31" s="16">
        <f t="shared" si="0"/>
        <v>186718341.57999998</v>
      </c>
    </row>
    <row r="32" spans="1:7" s="24" customFormat="1" ht="12.75" customHeight="1">
      <c r="A32" s="3" t="s">
        <v>33</v>
      </c>
      <c r="B32" s="7">
        <v>137710709.87</v>
      </c>
      <c r="C32" s="7">
        <v>9606375.959999999</v>
      </c>
      <c r="D32" s="7">
        <v>147317085.83</v>
      </c>
      <c r="E32" s="7">
        <v>87102029.41</v>
      </c>
      <c r="F32" s="7">
        <v>87102029.41</v>
      </c>
      <c r="G32" s="16">
        <f t="shared" si="0"/>
        <v>60215056.42000002</v>
      </c>
    </row>
    <row r="33" spans="1:7" s="24" customFormat="1" ht="12.75" customHeight="1">
      <c r="A33" s="3" t="s">
        <v>34</v>
      </c>
      <c r="B33" s="7">
        <v>129832235.4</v>
      </c>
      <c r="C33" s="7">
        <v>45906929.01</v>
      </c>
      <c r="D33" s="7">
        <v>175739164.40999997</v>
      </c>
      <c r="E33" s="7">
        <v>163136196.89</v>
      </c>
      <c r="F33" s="7">
        <v>160639433.92000002</v>
      </c>
      <c r="G33" s="16">
        <f t="shared" si="0"/>
        <v>12602967.51999998</v>
      </c>
    </row>
    <row r="34" spans="1:7" s="24" customFormat="1" ht="12.75" customHeight="1">
      <c r="A34" s="3" t="s">
        <v>35</v>
      </c>
      <c r="B34" s="7">
        <v>191207528.07</v>
      </c>
      <c r="C34" s="7">
        <v>85632067.76999998</v>
      </c>
      <c r="D34" s="7">
        <v>276839595.84</v>
      </c>
      <c r="E34" s="7">
        <v>87782898.86</v>
      </c>
      <c r="F34" s="7">
        <v>86853775.98</v>
      </c>
      <c r="G34" s="16">
        <f t="shared" si="0"/>
        <v>189056696.97999996</v>
      </c>
    </row>
    <row r="35" spans="1:7" s="24" customFormat="1" ht="12.75" customHeight="1">
      <c r="A35" s="3" t="s">
        <v>36</v>
      </c>
      <c r="B35" s="7">
        <v>40242806.41</v>
      </c>
      <c r="C35" s="7">
        <v>-3203155.9900000007</v>
      </c>
      <c r="D35" s="7">
        <v>37039650.42</v>
      </c>
      <c r="E35" s="7">
        <v>19803348.900000002</v>
      </c>
      <c r="F35" s="7">
        <v>19803348.900000002</v>
      </c>
      <c r="G35" s="16">
        <f t="shared" si="0"/>
        <v>17236301.52</v>
      </c>
    </row>
    <row r="36" spans="1:7" s="24" customFormat="1" ht="12.75" customHeight="1">
      <c r="A36" s="3" t="s">
        <v>37</v>
      </c>
      <c r="B36" s="7">
        <v>4789154.46</v>
      </c>
      <c r="C36" s="7">
        <v>84758.93000000002</v>
      </c>
      <c r="D36" s="7">
        <v>4873913.3900000015</v>
      </c>
      <c r="E36" s="7">
        <v>766120.96</v>
      </c>
      <c r="F36" s="7">
        <v>766120.96</v>
      </c>
      <c r="G36" s="16">
        <f t="shared" si="0"/>
        <v>4107792.4300000016</v>
      </c>
    </row>
    <row r="37" spans="1:7" s="24" customFormat="1" ht="12.75" customHeight="1">
      <c r="A37" s="3" t="s">
        <v>38</v>
      </c>
      <c r="B37" s="7">
        <v>23580252.990000002</v>
      </c>
      <c r="C37" s="7">
        <v>15239911.19</v>
      </c>
      <c r="D37" s="7">
        <v>38820164.18</v>
      </c>
      <c r="E37" s="7">
        <v>7970443.73</v>
      </c>
      <c r="F37" s="7">
        <v>7970443.73</v>
      </c>
      <c r="G37" s="16">
        <f t="shared" si="0"/>
        <v>30849720.45</v>
      </c>
    </row>
    <row r="38" spans="1:7" s="24" customFormat="1" ht="12.75" customHeight="1">
      <c r="A38" s="3" t="s">
        <v>39</v>
      </c>
      <c r="B38" s="7">
        <v>504278964.93</v>
      </c>
      <c r="C38" s="7">
        <v>-266234467.98999995</v>
      </c>
      <c r="D38" s="7">
        <v>238044496.94</v>
      </c>
      <c r="E38" s="7">
        <v>114207926.60999998</v>
      </c>
      <c r="F38" s="7">
        <v>114206807.09</v>
      </c>
      <c r="G38" s="16">
        <f t="shared" si="0"/>
        <v>123836570.33000001</v>
      </c>
    </row>
    <row r="39" spans="1:7" s="27" customFormat="1" ht="12.75" customHeight="1">
      <c r="A39" s="2" t="s">
        <v>40</v>
      </c>
      <c r="B39" s="6">
        <f>SUM(B40:B48)</f>
        <v>1143534725.7</v>
      </c>
      <c r="C39" s="6">
        <f>SUM(C40:C48)</f>
        <v>5191849.520000009</v>
      </c>
      <c r="D39" s="6">
        <f>SUM(D40:D48)</f>
        <v>1148726575.22</v>
      </c>
      <c r="E39" s="6">
        <f>SUM(E40:E48)</f>
        <v>584942035.9799999</v>
      </c>
      <c r="F39" s="6">
        <f>SUM(F40:F48)</f>
        <v>584942035.9799999</v>
      </c>
      <c r="G39" s="15">
        <f t="shared" si="0"/>
        <v>563784539.2400001</v>
      </c>
    </row>
    <row r="40" spans="1:7" s="24" customFormat="1" ht="12.75" customHeight="1">
      <c r="A40" s="3" t="s">
        <v>41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16">
        <f t="shared" si="0"/>
        <v>0</v>
      </c>
    </row>
    <row r="41" spans="1:7" s="24" customFormat="1" ht="12.75" customHeight="1">
      <c r="A41" s="3" t="s">
        <v>42</v>
      </c>
      <c r="B41" s="7">
        <v>797500000</v>
      </c>
      <c r="C41" s="7">
        <v>17887099</v>
      </c>
      <c r="D41" s="7">
        <v>815387099</v>
      </c>
      <c r="E41" s="7">
        <v>457953975.15999997</v>
      </c>
      <c r="F41" s="7">
        <v>457953975.15999997</v>
      </c>
      <c r="G41" s="16">
        <f t="shared" si="0"/>
        <v>357433123.84000003</v>
      </c>
    </row>
    <row r="42" spans="1:7" s="24" customFormat="1" ht="12.75" customHeight="1">
      <c r="A42" s="3" t="s">
        <v>43</v>
      </c>
      <c r="B42" s="7">
        <v>40663581.7</v>
      </c>
      <c r="C42" s="7">
        <v>4799454.9</v>
      </c>
      <c r="D42" s="7">
        <v>45463036.6</v>
      </c>
      <c r="E42" s="7">
        <v>30535680</v>
      </c>
      <c r="F42" s="7">
        <v>30535680</v>
      </c>
      <c r="G42" s="16">
        <f t="shared" si="0"/>
        <v>14927356.600000001</v>
      </c>
    </row>
    <row r="43" spans="1:7" s="24" customFormat="1" ht="12.75" customHeight="1">
      <c r="A43" s="3" t="s">
        <v>44</v>
      </c>
      <c r="B43" s="7">
        <v>213361144</v>
      </c>
      <c r="C43" s="7">
        <v>-15547398.48</v>
      </c>
      <c r="D43" s="7">
        <v>197813745.52</v>
      </c>
      <c r="E43" s="7">
        <v>9826945.980000002</v>
      </c>
      <c r="F43" s="7">
        <v>9826945.980000002</v>
      </c>
      <c r="G43" s="16">
        <f t="shared" si="0"/>
        <v>187986799.54000002</v>
      </c>
    </row>
    <row r="44" spans="1:7" s="24" customFormat="1" ht="12.75" customHeight="1">
      <c r="A44" s="3" t="s">
        <v>45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16">
        <f t="shared" si="0"/>
        <v>0</v>
      </c>
    </row>
    <row r="45" spans="1:7" s="24" customFormat="1" ht="12.75" customHeight="1">
      <c r="A45" s="3" t="s">
        <v>46</v>
      </c>
      <c r="B45" s="7">
        <v>92010000</v>
      </c>
      <c r="C45" s="7">
        <v>-2319951.819999989</v>
      </c>
      <c r="D45" s="7">
        <v>89690048.18</v>
      </c>
      <c r="E45" s="7">
        <v>86252788.92</v>
      </c>
      <c r="F45" s="7">
        <v>86252788.92</v>
      </c>
      <c r="G45" s="16">
        <f t="shared" si="0"/>
        <v>3437259.2600000054</v>
      </c>
    </row>
    <row r="46" spans="1:7" s="24" customFormat="1" ht="12.75" customHeight="1">
      <c r="A46" s="3" t="s">
        <v>47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16">
        <f t="shared" si="0"/>
        <v>0</v>
      </c>
    </row>
    <row r="47" spans="1:7" s="24" customFormat="1" ht="12.75" customHeight="1">
      <c r="A47" s="3" t="s">
        <v>48</v>
      </c>
      <c r="B47" s="7">
        <v>0</v>
      </c>
      <c r="C47" s="7">
        <v>372645.92</v>
      </c>
      <c r="D47" s="7">
        <v>372645.92</v>
      </c>
      <c r="E47" s="7">
        <v>372645.92</v>
      </c>
      <c r="F47" s="7">
        <v>372645.92</v>
      </c>
      <c r="G47" s="16">
        <f t="shared" si="0"/>
        <v>0</v>
      </c>
    </row>
    <row r="48" spans="1:7" s="24" customFormat="1" ht="12.75" customHeight="1">
      <c r="A48" s="3" t="s">
        <v>49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16">
        <f t="shared" si="0"/>
        <v>0</v>
      </c>
    </row>
    <row r="49" spans="1:7" s="27" customFormat="1" ht="12.75" customHeight="1">
      <c r="A49" s="2" t="s">
        <v>50</v>
      </c>
      <c r="B49" s="6">
        <f>+B50+B51+B52+B53+B54+B55+B58</f>
        <v>91056621.25999999</v>
      </c>
      <c r="C49" s="6">
        <f>SUM(C50:C58)</f>
        <v>40411354.11999998</v>
      </c>
      <c r="D49" s="6">
        <f>+D50+D51+D52+D53+D54+D55+D56+D57+D58</f>
        <v>131467975.38000001</v>
      </c>
      <c r="E49" s="6">
        <f>+E50+E51+E52+E53+E54+E55+E56+E57+E58</f>
        <v>54390980.69</v>
      </c>
      <c r="F49" s="6">
        <f>+F50+F51+F52+F53+F54+F55+F56+F57+F58</f>
        <v>54390980.69</v>
      </c>
      <c r="G49" s="15">
        <f t="shared" si="0"/>
        <v>77076994.69000001</v>
      </c>
    </row>
    <row r="50" spans="1:7" s="24" customFormat="1" ht="12.75" customHeight="1">
      <c r="A50" s="3" t="s">
        <v>51</v>
      </c>
      <c r="B50" s="7">
        <v>16630804.530000001</v>
      </c>
      <c r="C50" s="7">
        <v>27706665.249999993</v>
      </c>
      <c r="D50" s="7">
        <v>44337469.78000001</v>
      </c>
      <c r="E50" s="7">
        <v>28990458.109999996</v>
      </c>
      <c r="F50" s="7">
        <v>28990458.109999996</v>
      </c>
      <c r="G50" s="16">
        <f t="shared" si="0"/>
        <v>15347011.670000013</v>
      </c>
    </row>
    <row r="51" spans="1:7" s="24" customFormat="1" ht="12.75" customHeight="1">
      <c r="A51" s="3" t="s">
        <v>52</v>
      </c>
      <c r="B51" s="7">
        <v>3114618.37</v>
      </c>
      <c r="C51" s="7">
        <v>9087931.809999999</v>
      </c>
      <c r="D51" s="7">
        <v>12202550.18</v>
      </c>
      <c r="E51" s="7">
        <v>8212419.83</v>
      </c>
      <c r="F51" s="7">
        <v>8212419.83</v>
      </c>
      <c r="G51" s="16">
        <f t="shared" si="0"/>
        <v>3990130.3499999996</v>
      </c>
    </row>
    <row r="52" spans="1:7" s="24" customFormat="1" ht="12.75" customHeight="1">
      <c r="A52" s="3" t="s">
        <v>53</v>
      </c>
      <c r="B52" s="7">
        <v>5094717.93</v>
      </c>
      <c r="C52" s="7">
        <v>-1160209.09</v>
      </c>
      <c r="D52" s="7">
        <v>3934508.84</v>
      </c>
      <c r="E52" s="7">
        <v>1939520</v>
      </c>
      <c r="F52" s="7">
        <v>1939520</v>
      </c>
      <c r="G52" s="16">
        <f t="shared" si="0"/>
        <v>1994988.8399999999</v>
      </c>
    </row>
    <row r="53" spans="1:7" s="24" customFormat="1" ht="12.75" customHeight="1">
      <c r="A53" s="3" t="s">
        <v>54</v>
      </c>
      <c r="B53" s="7">
        <v>13498899.28</v>
      </c>
      <c r="C53" s="7">
        <v>-1996780</v>
      </c>
      <c r="D53" s="7">
        <v>11502119.28</v>
      </c>
      <c r="E53" s="7">
        <v>0</v>
      </c>
      <c r="F53" s="7">
        <v>0</v>
      </c>
      <c r="G53" s="16">
        <f t="shared" si="0"/>
        <v>11502119.28</v>
      </c>
    </row>
    <row r="54" spans="1:7" s="24" customFormat="1" ht="12.75" customHeight="1">
      <c r="A54" s="3" t="s">
        <v>55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16">
        <f t="shared" si="0"/>
        <v>0</v>
      </c>
    </row>
    <row r="55" spans="1:7" s="24" customFormat="1" ht="12.75" customHeight="1">
      <c r="A55" s="3" t="s">
        <v>56</v>
      </c>
      <c r="B55" s="7">
        <v>26549115.549999997</v>
      </c>
      <c r="C55" s="7">
        <v>7932610.61</v>
      </c>
      <c r="D55" s="7">
        <v>34481726.16</v>
      </c>
      <c r="E55" s="7">
        <v>1309306.38</v>
      </c>
      <c r="F55" s="7">
        <v>1309306.38</v>
      </c>
      <c r="G55" s="16">
        <f t="shared" si="0"/>
        <v>33172419.779999997</v>
      </c>
    </row>
    <row r="56" spans="1:7" s="24" customFormat="1" ht="12.75" customHeight="1">
      <c r="A56" s="3" t="s">
        <v>57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16">
        <f t="shared" si="0"/>
        <v>0</v>
      </c>
    </row>
    <row r="57" spans="1:7" s="24" customFormat="1" ht="12.75" customHeight="1">
      <c r="A57" s="3" t="s">
        <v>58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16">
        <f t="shared" si="0"/>
        <v>0</v>
      </c>
    </row>
    <row r="58" spans="1:7" s="24" customFormat="1" ht="12.75" customHeight="1">
      <c r="A58" s="3" t="s">
        <v>59</v>
      </c>
      <c r="B58" s="7">
        <v>26168465.6</v>
      </c>
      <c r="C58" s="7">
        <v>-1158864.460000001</v>
      </c>
      <c r="D58" s="7">
        <v>25009601.14</v>
      </c>
      <c r="E58" s="7">
        <v>13939276.370000001</v>
      </c>
      <c r="F58" s="7">
        <v>13939276.370000001</v>
      </c>
      <c r="G58" s="16">
        <f t="shared" si="0"/>
        <v>11070324.77</v>
      </c>
    </row>
    <row r="59" spans="1:7" s="27" customFormat="1" ht="12.75" customHeight="1">
      <c r="A59" s="2" t="s">
        <v>60</v>
      </c>
      <c r="B59" s="6">
        <v>850630486.54</v>
      </c>
      <c r="C59" s="6">
        <f>SUM(C60:C62)</f>
        <v>-10766731.780000001</v>
      </c>
      <c r="D59" s="6">
        <f>SUM(D60:D62)</f>
        <v>839863754.76</v>
      </c>
      <c r="E59" s="6">
        <f>SUM(E60:E62)</f>
        <v>562467393.35</v>
      </c>
      <c r="F59" s="6">
        <f>SUM(F60:F62)</f>
        <v>562467393.35</v>
      </c>
      <c r="G59" s="15">
        <f t="shared" si="0"/>
        <v>277396361.40999997</v>
      </c>
    </row>
    <row r="60" spans="1:7" s="24" customFormat="1" ht="12.75" customHeight="1">
      <c r="A60" s="3" t="s">
        <v>61</v>
      </c>
      <c r="B60" s="7">
        <v>850630486.54</v>
      </c>
      <c r="C60" s="7">
        <v>-10766731.780000001</v>
      </c>
      <c r="D60" s="7">
        <v>839863754.76</v>
      </c>
      <c r="E60" s="7">
        <v>562467393.35</v>
      </c>
      <c r="F60" s="7">
        <v>562467393.35</v>
      </c>
      <c r="G60" s="16">
        <f t="shared" si="0"/>
        <v>277396361.40999997</v>
      </c>
    </row>
    <row r="61" spans="1:7" s="24" customFormat="1" ht="12.75" customHeight="1">
      <c r="A61" s="3" t="s">
        <v>62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16">
        <f t="shared" si="0"/>
        <v>0</v>
      </c>
    </row>
    <row r="62" spans="1:7" s="24" customFormat="1" ht="12.75" customHeight="1">
      <c r="A62" s="3" t="s">
        <v>63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16">
        <f t="shared" si="0"/>
        <v>0</v>
      </c>
    </row>
    <row r="63" spans="1:7" s="27" customFormat="1" ht="12.75" customHeight="1">
      <c r="A63" s="2" t="s">
        <v>64</v>
      </c>
      <c r="B63" s="6">
        <f>SUM(B64:B70)</f>
        <v>10000000</v>
      </c>
      <c r="C63" s="6">
        <f>SUM(C64:C70)</f>
        <v>-9191827.96</v>
      </c>
      <c r="D63" s="6">
        <f>SUM(D64:D70)</f>
        <v>808172.04</v>
      </c>
      <c r="E63" s="6">
        <f>SUM(E64:E70)</f>
        <v>0</v>
      </c>
      <c r="F63" s="6">
        <f>SUM(F64:F70)</f>
        <v>0</v>
      </c>
      <c r="G63" s="15">
        <f t="shared" si="0"/>
        <v>808172.04</v>
      </c>
    </row>
    <row r="64" spans="1:7" s="24" customFormat="1" ht="12.75" customHeight="1">
      <c r="A64" s="3" t="s">
        <v>65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16">
        <f t="shared" si="0"/>
        <v>0</v>
      </c>
    </row>
    <row r="65" spans="1:7" s="24" customFormat="1" ht="12.75" customHeight="1">
      <c r="A65" s="3" t="s">
        <v>66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16">
        <f t="shared" si="0"/>
        <v>0</v>
      </c>
    </row>
    <row r="66" spans="1:7" s="24" customFormat="1" ht="12.75" customHeight="1">
      <c r="A66" s="3" t="s">
        <v>67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16">
        <f t="shared" si="0"/>
        <v>0</v>
      </c>
    </row>
    <row r="67" spans="1:7" s="24" customFormat="1" ht="12.75" customHeight="1">
      <c r="A67" s="3" t="s">
        <v>68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16">
        <f t="shared" si="0"/>
        <v>0</v>
      </c>
    </row>
    <row r="68" spans="1:7" s="24" customFormat="1" ht="12.75" customHeight="1">
      <c r="A68" s="3" t="s">
        <v>69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16">
        <f t="shared" si="0"/>
        <v>0</v>
      </c>
    </row>
    <row r="69" spans="1:7" s="24" customFormat="1" ht="12.75" customHeight="1">
      <c r="A69" s="3" t="s">
        <v>70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16">
        <f t="shared" si="0"/>
        <v>0</v>
      </c>
    </row>
    <row r="70" spans="1:7" s="24" customFormat="1" ht="12.75" customHeight="1">
      <c r="A70" s="3" t="s">
        <v>71</v>
      </c>
      <c r="B70" s="7">
        <v>10000000</v>
      </c>
      <c r="C70" s="7">
        <v>-9191827.96</v>
      </c>
      <c r="D70" s="7">
        <v>808172.04</v>
      </c>
      <c r="E70" s="7">
        <v>0</v>
      </c>
      <c r="F70" s="7">
        <v>0</v>
      </c>
      <c r="G70" s="16">
        <f t="shared" si="0"/>
        <v>808172.04</v>
      </c>
    </row>
    <row r="71" spans="1:7" s="27" customFormat="1" ht="18" customHeight="1">
      <c r="A71" s="2" t="s">
        <v>72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15">
        <f t="shared" si="0"/>
        <v>0</v>
      </c>
    </row>
    <row r="72" spans="1:7" s="24" customFormat="1" ht="12.75" customHeight="1">
      <c r="A72" s="3" t="s">
        <v>73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16">
        <f t="shared" si="0"/>
        <v>0</v>
      </c>
    </row>
    <row r="73" spans="1:7" s="24" customFormat="1" ht="12.75" customHeight="1">
      <c r="A73" s="3" t="s">
        <v>74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16">
        <f t="shared" si="0"/>
        <v>0</v>
      </c>
    </row>
    <row r="74" spans="1:7" s="24" customFormat="1" ht="12.75" customHeight="1">
      <c r="A74" s="3" t="s">
        <v>75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16">
        <f t="shared" si="0"/>
        <v>0</v>
      </c>
    </row>
    <row r="75" spans="1:7" s="27" customFormat="1" ht="12.75" customHeight="1">
      <c r="A75" s="2" t="s">
        <v>76</v>
      </c>
      <c r="B75" s="6">
        <f>SUM(B76:B82)</f>
        <v>3500000</v>
      </c>
      <c r="C75" s="6">
        <f>SUM(C76:C82)</f>
        <v>12157502.700000001</v>
      </c>
      <c r="D75" s="6">
        <f>SUM(D76:D82)</f>
        <v>15657502.700000001</v>
      </c>
      <c r="E75" s="6">
        <f>SUM(E76:E82)</f>
        <v>15657502.700000001</v>
      </c>
      <c r="F75" s="6">
        <f>SUM(F76:F82)</f>
        <v>15657502.700000001</v>
      </c>
      <c r="G75" s="15">
        <f aca="true" t="shared" si="1" ref="G75:G138">D75-E75</f>
        <v>0</v>
      </c>
    </row>
    <row r="76" spans="1:7" s="24" customFormat="1" ht="12.75" customHeight="1">
      <c r="A76" s="3" t="s">
        <v>77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16">
        <f t="shared" si="1"/>
        <v>0</v>
      </c>
    </row>
    <row r="77" spans="1:7" s="24" customFormat="1" ht="12.75" customHeight="1">
      <c r="A77" s="3" t="s">
        <v>78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  <c r="G77" s="16">
        <f t="shared" si="1"/>
        <v>0</v>
      </c>
    </row>
    <row r="78" spans="1:7" s="24" customFormat="1" ht="12.75" customHeight="1">
      <c r="A78" s="3" t="s">
        <v>79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16">
        <f t="shared" si="1"/>
        <v>0</v>
      </c>
    </row>
    <row r="79" spans="1:7" s="24" customFormat="1" ht="12.75" customHeight="1">
      <c r="A79" s="3" t="s">
        <v>80</v>
      </c>
      <c r="B79" s="7">
        <v>3500000</v>
      </c>
      <c r="C79" s="7">
        <v>12157502.700000001</v>
      </c>
      <c r="D79" s="7">
        <v>15657502.700000001</v>
      </c>
      <c r="E79" s="7">
        <v>15657502.700000001</v>
      </c>
      <c r="F79" s="7">
        <v>15657502.700000001</v>
      </c>
      <c r="G79" s="16">
        <f t="shared" si="1"/>
        <v>0</v>
      </c>
    </row>
    <row r="80" spans="1:7" s="24" customFormat="1" ht="12.75" customHeight="1">
      <c r="A80" s="3" t="s">
        <v>81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  <c r="G80" s="16">
        <f t="shared" si="1"/>
        <v>0</v>
      </c>
    </row>
    <row r="81" spans="1:7" s="24" customFormat="1" ht="12.75" customHeight="1">
      <c r="A81" s="3" t="s">
        <v>82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  <c r="G81" s="16">
        <f t="shared" si="1"/>
        <v>0</v>
      </c>
    </row>
    <row r="82" spans="1:7" s="24" customFormat="1" ht="12.75" customHeight="1">
      <c r="A82" s="3" t="s">
        <v>83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  <c r="G82" s="16">
        <f t="shared" si="1"/>
        <v>0</v>
      </c>
    </row>
    <row r="83" spans="1:7" s="24" customFormat="1" ht="12.75">
      <c r="A83" s="2"/>
      <c r="B83" s="2"/>
      <c r="C83" s="2"/>
      <c r="D83" s="2"/>
      <c r="E83" s="7"/>
      <c r="F83" s="7"/>
      <c r="G83" s="15" t="s">
        <v>86</v>
      </c>
    </row>
    <row r="84" spans="1:7" s="24" customFormat="1" ht="12.75">
      <c r="A84" s="2" t="s">
        <v>84</v>
      </c>
      <c r="B84" s="6">
        <f>B85+B93+B103+B113+B123+B133+B137+B145+B149</f>
        <v>1441119754</v>
      </c>
      <c r="C84" s="6">
        <f>C85+C93+C103+C113+C123+C133+C149</f>
        <v>95009561.50999999</v>
      </c>
      <c r="D84" s="6">
        <f>+D93+D103+D113+D123+D133+D137+D149</f>
        <v>1536129315.51</v>
      </c>
      <c r="E84" s="6">
        <f>+E85+E93+E103+E113+E123+E133+E149</f>
        <v>612901481.76</v>
      </c>
      <c r="F84" s="6">
        <f>+F85+F93+F103+F113+F123+F133+F149</f>
        <v>612901481.76</v>
      </c>
      <c r="G84" s="15">
        <f t="shared" si="1"/>
        <v>923227833.75</v>
      </c>
    </row>
    <row r="85" spans="1:7" s="27" customFormat="1" ht="12.75" customHeight="1">
      <c r="A85" s="2" t="s">
        <v>12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  <c r="G85" s="15">
        <f t="shared" si="1"/>
        <v>0</v>
      </c>
    </row>
    <row r="86" spans="1:7" s="24" customFormat="1" ht="12.75" customHeight="1">
      <c r="A86" s="3" t="s">
        <v>13</v>
      </c>
      <c r="B86" s="7">
        <v>0</v>
      </c>
      <c r="C86" s="7">
        <v>0</v>
      </c>
      <c r="D86" s="7">
        <v>0</v>
      </c>
      <c r="E86" s="7">
        <v>0</v>
      </c>
      <c r="F86" s="7">
        <v>0</v>
      </c>
      <c r="G86" s="16">
        <f t="shared" si="1"/>
        <v>0</v>
      </c>
    </row>
    <row r="87" spans="1:7" s="24" customFormat="1" ht="12.75" customHeight="1">
      <c r="A87" s="3" t="s">
        <v>14</v>
      </c>
      <c r="B87" s="7">
        <v>0</v>
      </c>
      <c r="C87" s="7">
        <v>0</v>
      </c>
      <c r="D87" s="7">
        <v>0</v>
      </c>
      <c r="E87" s="7">
        <v>0</v>
      </c>
      <c r="F87" s="7">
        <v>0</v>
      </c>
      <c r="G87" s="16">
        <f t="shared" si="1"/>
        <v>0</v>
      </c>
    </row>
    <row r="88" spans="1:7" s="24" customFormat="1" ht="12.75" customHeight="1">
      <c r="A88" s="3" t="s">
        <v>15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  <c r="G88" s="16">
        <f t="shared" si="1"/>
        <v>0</v>
      </c>
    </row>
    <row r="89" spans="1:7" s="24" customFormat="1" ht="12.75" customHeight="1">
      <c r="A89" s="3" t="s">
        <v>16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  <c r="G89" s="16">
        <f t="shared" si="1"/>
        <v>0</v>
      </c>
    </row>
    <row r="90" spans="1:7" s="24" customFormat="1" ht="12.75" customHeight="1">
      <c r="A90" s="3" t="s">
        <v>17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16">
        <f t="shared" si="1"/>
        <v>0</v>
      </c>
    </row>
    <row r="91" spans="1:7" s="24" customFormat="1" ht="12.75" customHeight="1">
      <c r="A91" s="3" t="s">
        <v>18</v>
      </c>
      <c r="B91" s="7">
        <v>0</v>
      </c>
      <c r="C91" s="7">
        <v>0</v>
      </c>
      <c r="D91" s="7">
        <v>0</v>
      </c>
      <c r="E91" s="7">
        <v>0</v>
      </c>
      <c r="F91" s="7">
        <v>0</v>
      </c>
      <c r="G91" s="16">
        <f t="shared" si="1"/>
        <v>0</v>
      </c>
    </row>
    <row r="92" spans="1:7" s="24" customFormat="1" ht="12.75" customHeight="1">
      <c r="A92" s="3" t="s">
        <v>19</v>
      </c>
      <c r="B92" s="7">
        <v>0</v>
      </c>
      <c r="C92" s="7">
        <v>0</v>
      </c>
      <c r="D92" s="7">
        <v>0</v>
      </c>
      <c r="E92" s="7">
        <v>0</v>
      </c>
      <c r="F92" s="7">
        <v>0</v>
      </c>
      <c r="G92" s="16">
        <f t="shared" si="1"/>
        <v>0</v>
      </c>
    </row>
    <row r="93" spans="1:7" s="27" customFormat="1" ht="12.75" customHeight="1">
      <c r="A93" s="2" t="s">
        <v>20</v>
      </c>
      <c r="B93" s="6">
        <f>SUM(B94:B102)</f>
        <v>105274256.57</v>
      </c>
      <c r="C93" s="6">
        <f>SUM(C94:C102)</f>
        <v>-77775411.6</v>
      </c>
      <c r="D93" s="6">
        <f>SUM(D94:D102)</f>
        <v>27498844.97</v>
      </c>
      <c r="E93" s="6">
        <f>SUM(E94:E102)</f>
        <v>0</v>
      </c>
      <c r="F93" s="6">
        <f>SUM(F94:F102)</f>
        <v>0</v>
      </c>
      <c r="G93" s="15">
        <f t="shared" si="1"/>
        <v>27498844.97</v>
      </c>
    </row>
    <row r="94" spans="1:7" s="24" customFormat="1" ht="12.75" customHeight="1">
      <c r="A94" s="3" t="s">
        <v>21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16">
        <f t="shared" si="1"/>
        <v>0</v>
      </c>
    </row>
    <row r="95" spans="1:7" s="24" customFormat="1" ht="12.75" customHeight="1">
      <c r="A95" s="3" t="s">
        <v>22</v>
      </c>
      <c r="B95" s="7">
        <v>0</v>
      </c>
      <c r="C95" s="7">
        <v>0</v>
      </c>
      <c r="D95" s="7">
        <v>0</v>
      </c>
      <c r="E95" s="7">
        <v>0</v>
      </c>
      <c r="F95" s="7">
        <v>0</v>
      </c>
      <c r="G95" s="16">
        <f t="shared" si="1"/>
        <v>0</v>
      </c>
    </row>
    <row r="96" spans="1:7" s="24" customFormat="1" ht="12.75" customHeight="1">
      <c r="A96" s="3" t="s">
        <v>23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  <c r="G96" s="16">
        <f t="shared" si="1"/>
        <v>0</v>
      </c>
    </row>
    <row r="97" spans="1:7" s="24" customFormat="1" ht="12.75" customHeight="1">
      <c r="A97" s="3" t="s">
        <v>24</v>
      </c>
      <c r="B97" s="7">
        <v>0</v>
      </c>
      <c r="C97" s="7">
        <v>0</v>
      </c>
      <c r="D97" s="7">
        <v>0</v>
      </c>
      <c r="E97" s="7">
        <v>0</v>
      </c>
      <c r="F97" s="7">
        <v>0</v>
      </c>
      <c r="G97" s="16">
        <f t="shared" si="1"/>
        <v>0</v>
      </c>
    </row>
    <row r="98" spans="1:7" s="24" customFormat="1" ht="12.75" customHeight="1">
      <c r="A98" s="3" t="s">
        <v>25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  <c r="G98" s="16">
        <f t="shared" si="1"/>
        <v>0</v>
      </c>
    </row>
    <row r="99" spans="1:7" s="24" customFormat="1" ht="12.75" customHeight="1">
      <c r="A99" s="3" t="s">
        <v>26</v>
      </c>
      <c r="B99" s="7">
        <v>97415407.57</v>
      </c>
      <c r="C99" s="7">
        <v>-97415407.57</v>
      </c>
      <c r="D99" s="7">
        <v>0</v>
      </c>
      <c r="E99" s="7">
        <v>0</v>
      </c>
      <c r="F99" s="7">
        <v>0</v>
      </c>
      <c r="G99" s="16">
        <f t="shared" si="1"/>
        <v>0</v>
      </c>
    </row>
    <row r="100" spans="1:7" s="24" customFormat="1" ht="12.75" customHeight="1">
      <c r="A100" s="3" t="s">
        <v>27</v>
      </c>
      <c r="B100" s="7">
        <v>7858849</v>
      </c>
      <c r="C100" s="7">
        <v>19639995.97</v>
      </c>
      <c r="D100" s="7">
        <v>27498844.97</v>
      </c>
      <c r="E100" s="7">
        <v>0</v>
      </c>
      <c r="F100" s="7">
        <v>0</v>
      </c>
      <c r="G100" s="16">
        <f t="shared" si="1"/>
        <v>27498844.97</v>
      </c>
    </row>
    <row r="101" spans="1:7" s="24" customFormat="1" ht="12.75" customHeight="1">
      <c r="A101" s="3" t="s">
        <v>28</v>
      </c>
      <c r="B101" s="7">
        <v>0</v>
      </c>
      <c r="C101" s="7">
        <v>0</v>
      </c>
      <c r="D101" s="7">
        <v>0</v>
      </c>
      <c r="E101" s="7">
        <v>0</v>
      </c>
      <c r="F101" s="7">
        <v>0</v>
      </c>
      <c r="G101" s="16">
        <f t="shared" si="1"/>
        <v>0</v>
      </c>
    </row>
    <row r="102" spans="1:7" s="24" customFormat="1" ht="12.75" customHeight="1">
      <c r="A102" s="3" t="s">
        <v>29</v>
      </c>
      <c r="B102" s="7">
        <v>0</v>
      </c>
      <c r="C102" s="7">
        <v>0</v>
      </c>
      <c r="D102" s="7">
        <v>0</v>
      </c>
      <c r="E102" s="7">
        <v>0</v>
      </c>
      <c r="F102" s="7">
        <v>0</v>
      </c>
      <c r="G102" s="16">
        <f t="shared" si="1"/>
        <v>0</v>
      </c>
    </row>
    <row r="103" spans="1:7" s="27" customFormat="1" ht="12.75" customHeight="1">
      <c r="A103" s="2" t="s">
        <v>30</v>
      </c>
      <c r="B103" s="6">
        <f>SUM(B104:B112)</f>
        <v>663490734.92</v>
      </c>
      <c r="C103" s="6">
        <f>SUM(C104:C112)</f>
        <v>127508679.81999998</v>
      </c>
      <c r="D103" s="6">
        <f>SUM(D104:D112)</f>
        <v>790999414.74</v>
      </c>
      <c r="E103" s="6">
        <f>SUM(E104:E112)</f>
        <v>361696727.15999997</v>
      </c>
      <c r="F103" s="6">
        <f>SUM(F104:F112)</f>
        <v>361696727.15999997</v>
      </c>
      <c r="G103" s="15">
        <f t="shared" si="1"/>
        <v>429302687.58000004</v>
      </c>
    </row>
    <row r="104" spans="1:7" s="24" customFormat="1" ht="12.75" customHeight="1">
      <c r="A104" s="3" t="s">
        <v>31</v>
      </c>
      <c r="B104" s="7">
        <v>93600000</v>
      </c>
      <c r="C104" s="7">
        <v>-7237033.37</v>
      </c>
      <c r="D104" s="7">
        <v>86362966.63</v>
      </c>
      <c r="E104" s="7">
        <v>35075916.71</v>
      </c>
      <c r="F104" s="7">
        <v>35075916.71</v>
      </c>
      <c r="G104" s="16">
        <f t="shared" si="1"/>
        <v>51287049.919999994</v>
      </c>
    </row>
    <row r="105" spans="1:7" s="24" customFormat="1" ht="12.75" customHeight="1">
      <c r="A105" s="3" t="s">
        <v>32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  <c r="G105" s="16">
        <f t="shared" si="1"/>
        <v>0</v>
      </c>
    </row>
    <row r="106" spans="1:7" s="24" customFormat="1" ht="12.75" customHeight="1">
      <c r="A106" s="3" t="s">
        <v>33</v>
      </c>
      <c r="B106" s="7">
        <v>0</v>
      </c>
      <c r="C106" s="7">
        <v>0</v>
      </c>
      <c r="D106" s="7">
        <v>0</v>
      </c>
      <c r="E106" s="7">
        <v>0</v>
      </c>
      <c r="F106" s="7">
        <v>0</v>
      </c>
      <c r="G106" s="16">
        <f t="shared" si="1"/>
        <v>0</v>
      </c>
    </row>
    <row r="107" spans="1:7" s="24" customFormat="1" ht="12.75" customHeight="1">
      <c r="A107" s="3" t="s">
        <v>34</v>
      </c>
      <c r="B107" s="7">
        <v>0</v>
      </c>
      <c r="C107" s="7">
        <v>0</v>
      </c>
      <c r="D107" s="7">
        <v>0</v>
      </c>
      <c r="E107" s="7">
        <v>0</v>
      </c>
      <c r="F107" s="7">
        <v>0</v>
      </c>
      <c r="G107" s="16">
        <f t="shared" si="1"/>
        <v>0</v>
      </c>
    </row>
    <row r="108" spans="1:7" s="24" customFormat="1" ht="12.75" customHeight="1">
      <c r="A108" s="3" t="s">
        <v>35</v>
      </c>
      <c r="B108" s="7">
        <v>569890734.92</v>
      </c>
      <c r="C108" s="7">
        <v>-95957011.66000001</v>
      </c>
      <c r="D108" s="7">
        <v>473933723.26</v>
      </c>
      <c r="E108" s="7">
        <v>214048085.6</v>
      </c>
      <c r="F108" s="7">
        <v>214048085.6</v>
      </c>
      <c r="G108" s="16">
        <f t="shared" si="1"/>
        <v>259885637.66</v>
      </c>
    </row>
    <row r="109" spans="1:7" s="24" customFormat="1" ht="12.75" customHeight="1">
      <c r="A109" s="3" t="s">
        <v>36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  <c r="G109" s="16">
        <f t="shared" si="1"/>
        <v>0</v>
      </c>
    </row>
    <row r="110" spans="1:7" s="24" customFormat="1" ht="12.75" customHeight="1">
      <c r="A110" s="3" t="s">
        <v>37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  <c r="G110" s="16">
        <f t="shared" si="1"/>
        <v>0</v>
      </c>
    </row>
    <row r="111" spans="1:7" s="24" customFormat="1" ht="12.75" customHeight="1">
      <c r="A111" s="3" t="s">
        <v>38</v>
      </c>
      <c r="B111" s="7">
        <v>0</v>
      </c>
      <c r="C111" s="7">
        <v>0</v>
      </c>
      <c r="D111" s="7">
        <v>0</v>
      </c>
      <c r="E111" s="7">
        <v>0</v>
      </c>
      <c r="F111" s="7">
        <v>0</v>
      </c>
      <c r="G111" s="16">
        <f t="shared" si="1"/>
        <v>0</v>
      </c>
    </row>
    <row r="112" spans="1:7" s="24" customFormat="1" ht="12.75" customHeight="1">
      <c r="A112" s="3" t="s">
        <v>39</v>
      </c>
      <c r="B112" s="7">
        <v>0</v>
      </c>
      <c r="C112" s="7">
        <v>230702724.85</v>
      </c>
      <c r="D112" s="7">
        <v>230702724.85</v>
      </c>
      <c r="E112" s="7">
        <v>112572724.85</v>
      </c>
      <c r="F112" s="7">
        <v>112572724.85</v>
      </c>
      <c r="G112" s="16">
        <f t="shared" si="1"/>
        <v>118130000</v>
      </c>
    </row>
    <row r="113" spans="1:7" s="27" customFormat="1" ht="12.75" customHeight="1">
      <c r="A113" s="2" t="s">
        <v>40</v>
      </c>
      <c r="B113" s="6">
        <v>0</v>
      </c>
      <c r="C113" s="6">
        <v>0</v>
      </c>
      <c r="D113" s="6">
        <v>0</v>
      </c>
      <c r="E113" s="6">
        <v>0</v>
      </c>
      <c r="F113" s="6">
        <v>0</v>
      </c>
      <c r="G113" s="15">
        <f t="shared" si="1"/>
        <v>0</v>
      </c>
    </row>
    <row r="114" spans="1:7" s="24" customFormat="1" ht="12.75" customHeight="1">
      <c r="A114" s="3" t="s">
        <v>41</v>
      </c>
      <c r="B114" s="7">
        <v>0</v>
      </c>
      <c r="C114" s="7">
        <v>0</v>
      </c>
      <c r="D114" s="7">
        <v>0</v>
      </c>
      <c r="E114" s="7">
        <v>0</v>
      </c>
      <c r="F114" s="7">
        <v>0</v>
      </c>
      <c r="G114" s="16">
        <f t="shared" si="1"/>
        <v>0</v>
      </c>
    </row>
    <row r="115" spans="1:7" s="24" customFormat="1" ht="12.75" customHeight="1">
      <c r="A115" s="3" t="s">
        <v>42</v>
      </c>
      <c r="B115" s="7">
        <v>0</v>
      </c>
      <c r="C115" s="7">
        <v>0</v>
      </c>
      <c r="D115" s="7">
        <v>0</v>
      </c>
      <c r="E115" s="7">
        <v>0</v>
      </c>
      <c r="F115" s="7">
        <v>0</v>
      </c>
      <c r="G115" s="16">
        <f t="shared" si="1"/>
        <v>0</v>
      </c>
    </row>
    <row r="116" spans="1:7" s="24" customFormat="1" ht="12.75" customHeight="1">
      <c r="A116" s="3" t="s">
        <v>43</v>
      </c>
      <c r="B116" s="7">
        <v>0</v>
      </c>
      <c r="C116" s="7">
        <v>0</v>
      </c>
      <c r="D116" s="7">
        <v>0</v>
      </c>
      <c r="E116" s="7">
        <v>0</v>
      </c>
      <c r="F116" s="7">
        <v>0</v>
      </c>
      <c r="G116" s="16">
        <f t="shared" si="1"/>
        <v>0</v>
      </c>
    </row>
    <row r="117" spans="1:7" s="24" customFormat="1" ht="12.75" customHeight="1">
      <c r="A117" s="3" t="s">
        <v>44</v>
      </c>
      <c r="B117" s="7">
        <v>0</v>
      </c>
      <c r="C117" s="7">
        <v>0</v>
      </c>
      <c r="D117" s="7">
        <v>0</v>
      </c>
      <c r="E117" s="7">
        <v>0</v>
      </c>
      <c r="F117" s="7">
        <v>0</v>
      </c>
      <c r="G117" s="16">
        <f t="shared" si="1"/>
        <v>0</v>
      </c>
    </row>
    <row r="118" spans="1:7" s="24" customFormat="1" ht="12.75" customHeight="1">
      <c r="A118" s="3" t="s">
        <v>45</v>
      </c>
      <c r="B118" s="7">
        <v>0</v>
      </c>
      <c r="C118" s="7">
        <v>0</v>
      </c>
      <c r="D118" s="7">
        <v>0</v>
      </c>
      <c r="E118" s="7">
        <v>0</v>
      </c>
      <c r="F118" s="7">
        <v>0</v>
      </c>
      <c r="G118" s="16">
        <f t="shared" si="1"/>
        <v>0</v>
      </c>
    </row>
    <row r="119" spans="1:7" s="24" customFormat="1" ht="12.75" customHeight="1">
      <c r="A119" s="3" t="s">
        <v>46</v>
      </c>
      <c r="B119" s="7">
        <v>0</v>
      </c>
      <c r="C119" s="7">
        <v>0</v>
      </c>
      <c r="D119" s="7">
        <v>0</v>
      </c>
      <c r="E119" s="7">
        <v>0</v>
      </c>
      <c r="F119" s="7">
        <v>0</v>
      </c>
      <c r="G119" s="16">
        <f t="shared" si="1"/>
        <v>0</v>
      </c>
    </row>
    <row r="120" spans="1:7" s="24" customFormat="1" ht="12.75" customHeight="1">
      <c r="A120" s="3" t="s">
        <v>47</v>
      </c>
      <c r="B120" s="7">
        <v>0</v>
      </c>
      <c r="C120" s="7">
        <v>0</v>
      </c>
      <c r="D120" s="7">
        <v>0</v>
      </c>
      <c r="E120" s="7">
        <v>0</v>
      </c>
      <c r="F120" s="7">
        <v>0</v>
      </c>
      <c r="G120" s="16">
        <f t="shared" si="1"/>
        <v>0</v>
      </c>
    </row>
    <row r="121" spans="1:7" s="24" customFormat="1" ht="12.75" customHeight="1">
      <c r="A121" s="3" t="s">
        <v>48</v>
      </c>
      <c r="B121" s="7">
        <v>0</v>
      </c>
      <c r="C121" s="7">
        <v>0</v>
      </c>
      <c r="D121" s="7">
        <v>0</v>
      </c>
      <c r="E121" s="7">
        <v>0</v>
      </c>
      <c r="F121" s="7">
        <v>0</v>
      </c>
      <c r="G121" s="16">
        <f t="shared" si="1"/>
        <v>0</v>
      </c>
    </row>
    <row r="122" spans="1:7" s="24" customFormat="1" ht="12.75" customHeight="1">
      <c r="A122" s="3" t="s">
        <v>49</v>
      </c>
      <c r="B122" s="7">
        <v>0</v>
      </c>
      <c r="C122" s="7">
        <v>0</v>
      </c>
      <c r="D122" s="7">
        <v>0</v>
      </c>
      <c r="E122" s="7">
        <v>0</v>
      </c>
      <c r="F122" s="7">
        <v>0</v>
      </c>
      <c r="G122" s="16">
        <f t="shared" si="1"/>
        <v>0</v>
      </c>
    </row>
    <row r="123" spans="1:7" s="27" customFormat="1" ht="12.75" customHeight="1">
      <c r="A123" s="2" t="s">
        <v>50</v>
      </c>
      <c r="B123" s="6">
        <f>+B124</f>
        <v>25000000</v>
      </c>
      <c r="C123" s="6">
        <f>SUM(C124:C132)</f>
        <v>-20000000</v>
      </c>
      <c r="D123" s="6">
        <f>SUM(D124:D132)</f>
        <v>5000000</v>
      </c>
      <c r="E123" s="6">
        <f>SUM(E124:E132)</f>
        <v>5000000</v>
      </c>
      <c r="F123" s="6">
        <f>SUM(F124:F132)</f>
        <v>5000000</v>
      </c>
      <c r="G123" s="15">
        <f t="shared" si="1"/>
        <v>0</v>
      </c>
    </row>
    <row r="124" spans="1:7" s="24" customFormat="1" ht="12.75" customHeight="1">
      <c r="A124" s="3" t="s">
        <v>51</v>
      </c>
      <c r="B124" s="7">
        <v>25000000</v>
      </c>
      <c r="C124" s="7">
        <v>-25000000</v>
      </c>
      <c r="D124" s="7">
        <v>0</v>
      </c>
      <c r="E124" s="7">
        <v>0</v>
      </c>
      <c r="F124" s="7">
        <v>0</v>
      </c>
      <c r="G124" s="16">
        <f t="shared" si="1"/>
        <v>0</v>
      </c>
    </row>
    <row r="125" spans="1:7" s="24" customFormat="1" ht="12.75" customHeight="1">
      <c r="A125" s="3" t="s">
        <v>52</v>
      </c>
      <c r="B125" s="7">
        <v>0</v>
      </c>
      <c r="C125" s="7">
        <v>5000000</v>
      </c>
      <c r="D125" s="7">
        <v>5000000</v>
      </c>
      <c r="E125" s="7">
        <v>5000000</v>
      </c>
      <c r="F125" s="7">
        <v>5000000</v>
      </c>
      <c r="G125" s="16">
        <f t="shared" si="1"/>
        <v>0</v>
      </c>
    </row>
    <row r="126" spans="1:7" s="24" customFormat="1" ht="12.75" customHeight="1">
      <c r="A126" s="3" t="s">
        <v>53</v>
      </c>
      <c r="B126" s="7">
        <v>0</v>
      </c>
      <c r="C126" s="7">
        <v>0</v>
      </c>
      <c r="D126" s="7">
        <v>0</v>
      </c>
      <c r="E126" s="7">
        <v>0</v>
      </c>
      <c r="F126" s="7">
        <v>0</v>
      </c>
      <c r="G126" s="16">
        <f t="shared" si="1"/>
        <v>0</v>
      </c>
    </row>
    <row r="127" spans="1:7" s="24" customFormat="1" ht="12.75" customHeight="1">
      <c r="A127" s="3" t="s">
        <v>54</v>
      </c>
      <c r="B127" s="7">
        <v>0</v>
      </c>
      <c r="C127" s="7">
        <v>0</v>
      </c>
      <c r="D127" s="7">
        <v>0</v>
      </c>
      <c r="E127" s="7">
        <v>0</v>
      </c>
      <c r="F127" s="7">
        <v>0</v>
      </c>
      <c r="G127" s="16">
        <f t="shared" si="1"/>
        <v>0</v>
      </c>
    </row>
    <row r="128" spans="1:7" s="24" customFormat="1" ht="12.75" customHeight="1">
      <c r="A128" s="3" t="s">
        <v>55</v>
      </c>
      <c r="B128" s="7">
        <v>0</v>
      </c>
      <c r="C128" s="7">
        <v>0</v>
      </c>
      <c r="D128" s="7">
        <v>0</v>
      </c>
      <c r="E128" s="7">
        <v>0</v>
      </c>
      <c r="F128" s="7">
        <v>0</v>
      </c>
      <c r="G128" s="16">
        <f t="shared" si="1"/>
        <v>0</v>
      </c>
    </row>
    <row r="129" spans="1:7" s="24" customFormat="1" ht="12.75" customHeight="1">
      <c r="A129" s="3" t="s">
        <v>56</v>
      </c>
      <c r="B129" s="7">
        <v>0</v>
      </c>
      <c r="C129" s="7">
        <v>0</v>
      </c>
      <c r="D129" s="7">
        <v>0</v>
      </c>
      <c r="E129" s="7">
        <v>0</v>
      </c>
      <c r="F129" s="7">
        <v>0</v>
      </c>
      <c r="G129" s="16">
        <f t="shared" si="1"/>
        <v>0</v>
      </c>
    </row>
    <row r="130" spans="1:7" s="24" customFormat="1" ht="12.75" customHeight="1">
      <c r="A130" s="3" t="s">
        <v>57</v>
      </c>
      <c r="B130" s="7">
        <v>0</v>
      </c>
      <c r="C130" s="7">
        <v>0</v>
      </c>
      <c r="D130" s="7">
        <v>0</v>
      </c>
      <c r="E130" s="7">
        <v>0</v>
      </c>
      <c r="F130" s="7">
        <v>0</v>
      </c>
      <c r="G130" s="16">
        <f t="shared" si="1"/>
        <v>0</v>
      </c>
    </row>
    <row r="131" spans="1:7" s="24" customFormat="1" ht="12.75" customHeight="1">
      <c r="A131" s="3" t="s">
        <v>58</v>
      </c>
      <c r="B131" s="7">
        <v>0</v>
      </c>
      <c r="C131" s="7">
        <v>0</v>
      </c>
      <c r="D131" s="7">
        <v>0</v>
      </c>
      <c r="E131" s="7">
        <v>0</v>
      </c>
      <c r="F131" s="7">
        <v>0</v>
      </c>
      <c r="G131" s="16">
        <f t="shared" si="1"/>
        <v>0</v>
      </c>
    </row>
    <row r="132" spans="1:7" s="24" customFormat="1" ht="12.75" customHeight="1">
      <c r="A132" s="3" t="s">
        <v>59</v>
      </c>
      <c r="B132" s="7">
        <v>0</v>
      </c>
      <c r="C132" s="7">
        <v>0</v>
      </c>
      <c r="D132" s="7">
        <v>0</v>
      </c>
      <c r="E132" s="7">
        <v>0</v>
      </c>
      <c r="F132" s="7">
        <v>0</v>
      </c>
      <c r="G132" s="16">
        <f t="shared" si="1"/>
        <v>0</v>
      </c>
    </row>
    <row r="133" spans="1:7" s="27" customFormat="1" ht="12.75" customHeight="1">
      <c r="A133" s="2" t="s">
        <v>60</v>
      </c>
      <c r="B133" s="6">
        <f>+B134</f>
        <v>424369513.51</v>
      </c>
      <c r="C133" s="6">
        <f>+C134</f>
        <v>30148322.780000005</v>
      </c>
      <c r="D133" s="6">
        <f>+D134</f>
        <v>454517836.2900001</v>
      </c>
      <c r="E133" s="6">
        <f>+E134</f>
        <v>86578608.38</v>
      </c>
      <c r="F133" s="6">
        <f>+F134</f>
        <v>86578608.38</v>
      </c>
      <c r="G133" s="15">
        <f t="shared" si="1"/>
        <v>367939227.9100001</v>
      </c>
    </row>
    <row r="134" spans="1:7" s="24" customFormat="1" ht="12.75" customHeight="1">
      <c r="A134" s="3" t="s">
        <v>61</v>
      </c>
      <c r="B134" s="7">
        <v>424369513.51</v>
      </c>
      <c r="C134" s="7">
        <v>30148322.780000005</v>
      </c>
      <c r="D134" s="7">
        <v>454517836.2900001</v>
      </c>
      <c r="E134" s="7">
        <v>86578608.38</v>
      </c>
      <c r="F134" s="7">
        <v>86578608.38</v>
      </c>
      <c r="G134" s="16">
        <f t="shared" si="1"/>
        <v>367939227.9100001</v>
      </c>
    </row>
    <row r="135" spans="1:7" s="24" customFormat="1" ht="12.75" customHeight="1">
      <c r="A135" s="3" t="s">
        <v>62</v>
      </c>
      <c r="B135" s="7">
        <v>0</v>
      </c>
      <c r="C135" s="7">
        <v>0</v>
      </c>
      <c r="D135" s="7">
        <v>0</v>
      </c>
      <c r="E135" s="7">
        <v>0</v>
      </c>
      <c r="F135" s="7">
        <v>0</v>
      </c>
      <c r="G135" s="16">
        <f t="shared" si="1"/>
        <v>0</v>
      </c>
    </row>
    <row r="136" spans="1:7" s="24" customFormat="1" ht="12.75" customHeight="1">
      <c r="A136" s="3" t="s">
        <v>63</v>
      </c>
      <c r="B136" s="7">
        <v>0</v>
      </c>
      <c r="C136" s="7">
        <v>0</v>
      </c>
      <c r="D136" s="7">
        <v>0</v>
      </c>
      <c r="E136" s="7">
        <v>0</v>
      </c>
      <c r="F136" s="7">
        <v>0</v>
      </c>
      <c r="G136" s="16">
        <f t="shared" si="1"/>
        <v>0</v>
      </c>
    </row>
    <row r="137" spans="1:7" s="27" customFormat="1" ht="12.75" customHeight="1">
      <c r="A137" s="2" t="s">
        <v>64</v>
      </c>
      <c r="B137" s="6">
        <v>0</v>
      </c>
      <c r="C137" s="6">
        <v>0</v>
      </c>
      <c r="D137" s="6">
        <v>0</v>
      </c>
      <c r="E137" s="6">
        <v>0</v>
      </c>
      <c r="F137" s="6">
        <v>0</v>
      </c>
      <c r="G137" s="15">
        <f t="shared" si="1"/>
        <v>0</v>
      </c>
    </row>
    <row r="138" spans="1:7" s="24" customFormat="1" ht="12.75" customHeight="1">
      <c r="A138" s="3" t="s">
        <v>65</v>
      </c>
      <c r="B138" s="7">
        <v>0</v>
      </c>
      <c r="C138" s="7">
        <v>0</v>
      </c>
      <c r="D138" s="7">
        <v>0</v>
      </c>
      <c r="E138" s="7">
        <v>0</v>
      </c>
      <c r="F138" s="7">
        <v>0</v>
      </c>
      <c r="G138" s="16">
        <f t="shared" si="1"/>
        <v>0</v>
      </c>
    </row>
    <row r="139" spans="1:7" s="24" customFormat="1" ht="12.75" customHeight="1">
      <c r="A139" s="3" t="s">
        <v>66</v>
      </c>
      <c r="B139" s="7">
        <v>0</v>
      </c>
      <c r="C139" s="7">
        <v>0</v>
      </c>
      <c r="D139" s="7">
        <v>0</v>
      </c>
      <c r="E139" s="7">
        <v>0</v>
      </c>
      <c r="F139" s="7">
        <v>0</v>
      </c>
      <c r="G139" s="16">
        <f aca="true" t="shared" si="2" ref="G139:G156">D139-E139</f>
        <v>0</v>
      </c>
    </row>
    <row r="140" spans="1:7" s="24" customFormat="1" ht="12.75" customHeight="1">
      <c r="A140" s="3" t="s">
        <v>67</v>
      </c>
      <c r="B140" s="7">
        <v>0</v>
      </c>
      <c r="C140" s="7">
        <v>0</v>
      </c>
      <c r="D140" s="7">
        <v>0</v>
      </c>
      <c r="E140" s="7">
        <v>0</v>
      </c>
      <c r="F140" s="7">
        <v>0</v>
      </c>
      <c r="G140" s="16">
        <f t="shared" si="2"/>
        <v>0</v>
      </c>
    </row>
    <row r="141" spans="1:7" s="24" customFormat="1" ht="12.75" customHeight="1">
      <c r="A141" s="3" t="s">
        <v>68</v>
      </c>
      <c r="B141" s="7">
        <v>0</v>
      </c>
      <c r="C141" s="7">
        <v>0</v>
      </c>
      <c r="D141" s="7">
        <v>0</v>
      </c>
      <c r="E141" s="7">
        <v>0</v>
      </c>
      <c r="F141" s="7">
        <v>0</v>
      </c>
      <c r="G141" s="16">
        <f t="shared" si="2"/>
        <v>0</v>
      </c>
    </row>
    <row r="142" spans="1:7" s="24" customFormat="1" ht="12.75" customHeight="1">
      <c r="A142" s="3" t="s">
        <v>69</v>
      </c>
      <c r="B142" s="7">
        <v>0</v>
      </c>
      <c r="C142" s="7">
        <v>0</v>
      </c>
      <c r="D142" s="7">
        <v>0</v>
      </c>
      <c r="E142" s="7">
        <v>0</v>
      </c>
      <c r="F142" s="7">
        <v>0</v>
      </c>
      <c r="G142" s="16">
        <f t="shared" si="2"/>
        <v>0</v>
      </c>
    </row>
    <row r="143" spans="1:7" s="24" customFormat="1" ht="12.75" customHeight="1">
      <c r="A143" s="3" t="s">
        <v>70</v>
      </c>
      <c r="B143" s="7">
        <v>0</v>
      </c>
      <c r="C143" s="7">
        <v>0</v>
      </c>
      <c r="D143" s="7">
        <v>0</v>
      </c>
      <c r="E143" s="7">
        <v>0</v>
      </c>
      <c r="F143" s="7">
        <v>0</v>
      </c>
      <c r="G143" s="16">
        <f t="shared" si="2"/>
        <v>0</v>
      </c>
    </row>
    <row r="144" spans="1:7" s="24" customFormat="1" ht="12.75" customHeight="1">
      <c r="A144" s="3" t="s">
        <v>71</v>
      </c>
      <c r="B144" s="7">
        <v>0</v>
      </c>
      <c r="C144" s="7">
        <v>0</v>
      </c>
      <c r="D144" s="7">
        <v>0</v>
      </c>
      <c r="E144" s="7">
        <v>0</v>
      </c>
      <c r="F144" s="7">
        <v>0</v>
      </c>
      <c r="G144" s="16">
        <f t="shared" si="2"/>
        <v>0</v>
      </c>
    </row>
    <row r="145" spans="1:7" s="27" customFormat="1" ht="12.75" customHeight="1">
      <c r="A145" s="2" t="s">
        <v>72</v>
      </c>
      <c r="B145" s="6">
        <v>0</v>
      </c>
      <c r="C145" s="6">
        <v>0</v>
      </c>
      <c r="D145" s="6">
        <v>0</v>
      </c>
      <c r="E145" s="6">
        <v>0</v>
      </c>
      <c r="F145" s="6">
        <v>0</v>
      </c>
      <c r="G145" s="15">
        <f t="shared" si="2"/>
        <v>0</v>
      </c>
    </row>
    <row r="146" spans="1:7" s="24" customFormat="1" ht="12.75" customHeight="1">
      <c r="A146" s="3" t="s">
        <v>73</v>
      </c>
      <c r="B146" s="7">
        <v>0</v>
      </c>
      <c r="C146" s="7">
        <v>0</v>
      </c>
      <c r="D146" s="7">
        <v>0</v>
      </c>
      <c r="E146" s="7">
        <v>0</v>
      </c>
      <c r="F146" s="7">
        <v>0</v>
      </c>
      <c r="G146" s="16">
        <f t="shared" si="2"/>
        <v>0</v>
      </c>
    </row>
    <row r="147" spans="1:7" s="24" customFormat="1" ht="12.75" customHeight="1">
      <c r="A147" s="3" t="s">
        <v>74</v>
      </c>
      <c r="B147" s="7">
        <v>0</v>
      </c>
      <c r="C147" s="7">
        <v>0</v>
      </c>
      <c r="D147" s="7">
        <v>0</v>
      </c>
      <c r="E147" s="7">
        <v>0</v>
      </c>
      <c r="F147" s="7">
        <v>0</v>
      </c>
      <c r="G147" s="16">
        <f t="shared" si="2"/>
        <v>0</v>
      </c>
    </row>
    <row r="148" spans="1:7" s="24" customFormat="1" ht="12.75" customHeight="1">
      <c r="A148" s="3" t="s">
        <v>75</v>
      </c>
      <c r="B148" s="7">
        <v>0</v>
      </c>
      <c r="C148" s="7">
        <v>0</v>
      </c>
      <c r="D148" s="7">
        <v>0</v>
      </c>
      <c r="E148" s="7">
        <v>0</v>
      </c>
      <c r="F148" s="7">
        <v>0</v>
      </c>
      <c r="G148" s="16">
        <f t="shared" si="2"/>
        <v>0</v>
      </c>
    </row>
    <row r="149" spans="1:7" s="27" customFormat="1" ht="12.75" customHeight="1">
      <c r="A149" s="2" t="s">
        <v>76</v>
      </c>
      <c r="B149" s="6">
        <f>SUM(B150:B156)</f>
        <v>222985249</v>
      </c>
      <c r="C149" s="6">
        <f>SUM(C150:C156)</f>
        <v>35127970.51</v>
      </c>
      <c r="D149" s="6">
        <f>SUM(D150:D156)</f>
        <v>258113219.51000002</v>
      </c>
      <c r="E149" s="6">
        <f>SUM(E150:E156)</f>
        <v>159626146.22</v>
      </c>
      <c r="F149" s="6">
        <f>SUM(F150:F156)</f>
        <v>159626146.22</v>
      </c>
      <c r="G149" s="15">
        <f t="shared" si="2"/>
        <v>98487073.29000002</v>
      </c>
    </row>
    <row r="150" spans="1:7" s="24" customFormat="1" ht="12.75" customHeight="1">
      <c r="A150" s="3" t="s">
        <v>77</v>
      </c>
      <c r="B150" s="7">
        <v>87046548.77000001</v>
      </c>
      <c r="C150" s="7">
        <v>19595265.43</v>
      </c>
      <c r="D150" s="7">
        <v>106641814.2</v>
      </c>
      <c r="E150" s="7">
        <v>71833351.27</v>
      </c>
      <c r="F150" s="7">
        <v>71833351.27</v>
      </c>
      <c r="G150" s="16">
        <f t="shared" si="2"/>
        <v>34808462.93000001</v>
      </c>
    </row>
    <row r="151" spans="1:7" s="24" customFormat="1" ht="12.75" customHeight="1">
      <c r="A151" s="3" t="s">
        <v>78</v>
      </c>
      <c r="B151" s="7">
        <v>135938700.23</v>
      </c>
      <c r="C151" s="7">
        <v>0</v>
      </c>
      <c r="D151" s="7">
        <v>135938700.23</v>
      </c>
      <c r="E151" s="7">
        <v>72260089.87</v>
      </c>
      <c r="F151" s="7">
        <v>72260089.87</v>
      </c>
      <c r="G151" s="16">
        <f t="shared" si="2"/>
        <v>63678610.359999985</v>
      </c>
    </row>
    <row r="152" spans="1:7" s="24" customFormat="1" ht="12.75" customHeight="1">
      <c r="A152" s="3" t="s">
        <v>79</v>
      </c>
      <c r="B152" s="7">
        <v>0</v>
      </c>
      <c r="C152" s="7">
        <v>0</v>
      </c>
      <c r="D152" s="7">
        <v>0</v>
      </c>
      <c r="E152" s="7">
        <v>0</v>
      </c>
      <c r="F152" s="7">
        <v>0</v>
      </c>
      <c r="G152" s="16">
        <f t="shared" si="2"/>
        <v>0</v>
      </c>
    </row>
    <row r="153" spans="1:7" s="24" customFormat="1" ht="12.75" customHeight="1">
      <c r="A153" s="3" t="s">
        <v>80</v>
      </c>
      <c r="B153" s="7">
        <v>0</v>
      </c>
      <c r="C153" s="7">
        <v>15532705.08</v>
      </c>
      <c r="D153" s="7">
        <v>15532705.08</v>
      </c>
      <c r="E153" s="7">
        <v>15532705.08</v>
      </c>
      <c r="F153" s="7">
        <v>15532705.08</v>
      </c>
      <c r="G153" s="16">
        <f t="shared" si="2"/>
        <v>0</v>
      </c>
    </row>
    <row r="154" spans="1:7" s="24" customFormat="1" ht="12.75" customHeight="1">
      <c r="A154" s="3" t="s">
        <v>81</v>
      </c>
      <c r="B154" s="7">
        <v>0</v>
      </c>
      <c r="C154" s="7">
        <v>0</v>
      </c>
      <c r="D154" s="7">
        <v>0</v>
      </c>
      <c r="E154" s="7">
        <v>0</v>
      </c>
      <c r="F154" s="7">
        <v>0</v>
      </c>
      <c r="G154" s="16">
        <f t="shared" si="2"/>
        <v>0</v>
      </c>
    </row>
    <row r="155" spans="1:7" s="24" customFormat="1" ht="12.75" customHeight="1">
      <c r="A155" s="3" t="s">
        <v>82</v>
      </c>
      <c r="B155" s="7">
        <v>0</v>
      </c>
      <c r="C155" s="7">
        <v>0</v>
      </c>
      <c r="D155" s="7">
        <v>0</v>
      </c>
      <c r="E155" s="7">
        <v>0</v>
      </c>
      <c r="F155" s="7">
        <v>0</v>
      </c>
      <c r="G155" s="16">
        <f t="shared" si="2"/>
        <v>0</v>
      </c>
    </row>
    <row r="156" spans="1:7" s="24" customFormat="1" ht="12.75" customHeight="1">
      <c r="A156" s="3" t="s">
        <v>83</v>
      </c>
      <c r="B156" s="7">
        <v>0</v>
      </c>
      <c r="C156" s="7">
        <v>0</v>
      </c>
      <c r="D156" s="7">
        <v>0</v>
      </c>
      <c r="E156" s="7">
        <v>0</v>
      </c>
      <c r="F156" s="7">
        <v>0</v>
      </c>
      <c r="G156" s="16">
        <f t="shared" si="2"/>
        <v>0</v>
      </c>
    </row>
    <row r="157" spans="1:7" s="24" customFormat="1" ht="12.75">
      <c r="A157" s="2"/>
      <c r="B157" s="2"/>
      <c r="C157" s="2"/>
      <c r="D157" s="2"/>
      <c r="E157" s="2"/>
      <c r="F157" s="2"/>
      <c r="G157" s="29"/>
    </row>
    <row r="158" spans="1:7" s="24" customFormat="1" ht="12.75">
      <c r="A158" s="19" t="s">
        <v>85</v>
      </c>
      <c r="B158" s="20">
        <f>B10+B84</f>
        <v>10601999999.999998</v>
      </c>
      <c r="C158" s="23">
        <f>C10+C84</f>
        <v>106364295.6</v>
      </c>
      <c r="D158" s="20">
        <f>+D10+D84</f>
        <v>10705170212.970005</v>
      </c>
      <c r="E158" s="20">
        <f>E11+E19+E29+E39+E49+E59+E75+E93+E103+E113+E123+E133+E149</f>
        <v>5135663751.34</v>
      </c>
      <c r="F158" s="20">
        <f>F11+F19+F29+F39+F49+F59+F75+F93+F103+F123+F133+F149</f>
        <v>5131239201.6</v>
      </c>
      <c r="G158" s="29">
        <f>D158-E158</f>
        <v>5569506461.630005</v>
      </c>
    </row>
    <row r="159" spans="1:7" s="24" customFormat="1" ht="12.75">
      <c r="A159" s="4"/>
      <c r="B159" s="5"/>
      <c r="C159" s="5"/>
      <c r="D159" s="5"/>
      <c r="E159" s="5"/>
      <c r="F159" s="5"/>
      <c r="G159" s="18" t="s">
        <v>86</v>
      </c>
    </row>
    <row r="160" spans="3:7" s="24" customFormat="1" ht="12.75">
      <c r="C160" s="25"/>
      <c r="D160" s="25"/>
      <c r="E160" s="25"/>
      <c r="G160" s="28"/>
    </row>
    <row r="161" s="24" customFormat="1" ht="12.75">
      <c r="G161" s="28"/>
    </row>
    <row r="162" s="24" customFormat="1" ht="12.75">
      <c r="G162" s="28"/>
    </row>
    <row r="163" s="24" customFormat="1" ht="12.75">
      <c r="G163" s="28"/>
    </row>
    <row r="164" s="24" customFormat="1" ht="12.75">
      <c r="G164" s="28"/>
    </row>
    <row r="165" spans="1:7" s="24" customFormat="1" ht="12.75">
      <c r="A165" s="1"/>
      <c r="B165" s="1"/>
      <c r="C165" s="1"/>
      <c r="D165" s="1"/>
      <c r="G165" s="28"/>
    </row>
    <row r="166" s="24" customFormat="1" ht="12.75">
      <c r="G166" s="28"/>
    </row>
    <row r="167" s="24" customFormat="1" ht="12.75">
      <c r="G167" s="28"/>
    </row>
    <row r="168" s="24" customFormat="1" ht="12.75">
      <c r="G168" s="28"/>
    </row>
    <row r="169" s="24" customFormat="1" ht="12.75">
      <c r="G169" s="28"/>
    </row>
    <row r="170" s="24" customFormat="1" ht="12.75">
      <c r="G170" s="28"/>
    </row>
    <row r="171" s="24" customFormat="1" ht="12.75">
      <c r="G171" s="28"/>
    </row>
    <row r="172" s="24" customFormat="1" ht="12.75">
      <c r="G172" s="28"/>
    </row>
    <row r="173" s="24" customFormat="1" ht="12.75">
      <c r="G173" s="28"/>
    </row>
    <row r="174" s="24" customFormat="1" ht="12.75">
      <c r="G174" s="28"/>
    </row>
    <row r="175" s="24" customFormat="1" ht="12.75">
      <c r="G175" s="28"/>
    </row>
    <row r="176" s="24" customFormat="1" ht="12.75">
      <c r="G176" s="28"/>
    </row>
    <row r="177" s="24" customFormat="1" ht="12.75">
      <c r="G177" s="28"/>
    </row>
    <row r="178" s="24" customFormat="1" ht="12.75">
      <c r="G178" s="28"/>
    </row>
    <row r="179" s="24" customFormat="1" ht="12.75">
      <c r="G179" s="28"/>
    </row>
    <row r="180" s="24" customFormat="1" ht="12.75">
      <c r="G180" s="28"/>
    </row>
    <row r="181" s="24" customFormat="1" ht="12.75">
      <c r="G181" s="28"/>
    </row>
    <row r="182" s="24" customFormat="1" ht="12.75">
      <c r="G182" s="28"/>
    </row>
    <row r="183" s="24" customFormat="1" ht="12.75">
      <c r="G183" s="28"/>
    </row>
    <row r="184" s="24" customFormat="1" ht="12.75">
      <c r="G184" s="28"/>
    </row>
    <row r="185" s="24" customFormat="1" ht="12.75">
      <c r="G185" s="28"/>
    </row>
    <row r="186" s="24" customFormat="1" ht="12.75">
      <c r="G186" s="28"/>
    </row>
    <row r="187" s="24" customFormat="1" ht="12.75">
      <c r="G187" s="28"/>
    </row>
    <row r="188" s="24" customFormat="1" ht="12.75">
      <c r="G188" s="28"/>
    </row>
    <row r="189" s="24" customFormat="1" ht="12.75">
      <c r="G189" s="28"/>
    </row>
    <row r="190" s="24" customFormat="1" ht="12.75">
      <c r="G190" s="28"/>
    </row>
    <row r="191" s="24" customFormat="1" ht="12.75">
      <c r="G191" s="28"/>
    </row>
    <row r="192" s="24" customFormat="1" ht="12.75">
      <c r="G192" s="28"/>
    </row>
    <row r="193" s="24" customFormat="1" ht="12.75">
      <c r="G193" s="28"/>
    </row>
    <row r="194" s="24" customFormat="1" ht="12.75">
      <c r="G194" s="28"/>
    </row>
    <row r="195" s="24" customFormat="1" ht="12.75">
      <c r="G195" s="28"/>
    </row>
    <row r="196" s="24" customFormat="1" ht="12.75">
      <c r="G196" s="28"/>
    </row>
    <row r="197" s="24" customFormat="1" ht="12.75">
      <c r="G197" s="28"/>
    </row>
    <row r="198" s="24" customFormat="1" ht="12.75">
      <c r="G198" s="28"/>
    </row>
    <row r="199" s="24" customFormat="1" ht="12.75">
      <c r="G199" s="28"/>
    </row>
    <row r="200" s="24" customFormat="1" ht="12.75">
      <c r="G200" s="28"/>
    </row>
    <row r="201" s="24" customFormat="1" ht="12.75">
      <c r="G201" s="28"/>
    </row>
    <row r="202" s="24" customFormat="1" ht="12.75">
      <c r="G202" s="28"/>
    </row>
    <row r="203" s="24" customFormat="1" ht="12.75">
      <c r="G203" s="28"/>
    </row>
    <row r="204" s="24" customFormat="1" ht="12.75">
      <c r="G204" s="28"/>
    </row>
    <row r="205" s="24" customFormat="1" ht="12.75">
      <c r="G205" s="28"/>
    </row>
    <row r="206" s="24" customFormat="1" ht="12.75">
      <c r="G206" s="28"/>
    </row>
    <row r="207" s="24" customFormat="1" ht="12.75">
      <c r="G207" s="28"/>
    </row>
    <row r="208" s="24" customFormat="1" ht="12.75">
      <c r="G208" s="28"/>
    </row>
    <row r="209" s="24" customFormat="1" ht="12.75">
      <c r="G209" s="28"/>
    </row>
    <row r="210" s="24" customFormat="1" ht="12.75">
      <c r="G210" s="28"/>
    </row>
    <row r="211" s="24" customFormat="1" ht="12.75">
      <c r="G211" s="28"/>
    </row>
    <row r="212" s="24" customFormat="1" ht="12.75">
      <c r="G212" s="28"/>
    </row>
    <row r="213" s="24" customFormat="1" ht="12.75">
      <c r="G213" s="28"/>
    </row>
    <row r="214" s="24" customFormat="1" ht="12.75">
      <c r="G214" s="28"/>
    </row>
    <row r="215" s="24" customFormat="1" ht="12.75">
      <c r="G215" s="28"/>
    </row>
    <row r="216" s="24" customFormat="1" ht="12.75">
      <c r="G216" s="28"/>
    </row>
    <row r="217" s="24" customFormat="1" ht="12.75">
      <c r="G217" s="28"/>
    </row>
    <row r="218" s="24" customFormat="1" ht="12.75">
      <c r="G218" s="28"/>
    </row>
    <row r="219" s="24" customFormat="1" ht="12.75">
      <c r="G219" s="28"/>
    </row>
    <row r="220" s="24" customFormat="1" ht="12.75">
      <c r="G220" s="28"/>
    </row>
    <row r="221" s="24" customFormat="1" ht="12.75">
      <c r="G221" s="28"/>
    </row>
    <row r="222" s="24" customFormat="1" ht="12.75">
      <c r="G222" s="28"/>
    </row>
    <row r="223" s="24" customFormat="1" ht="12.75">
      <c r="G223" s="28"/>
    </row>
    <row r="224" s="24" customFormat="1" ht="12.75">
      <c r="G224" s="28"/>
    </row>
    <row r="225" s="24" customFormat="1" ht="12.75">
      <c r="G225" s="28"/>
    </row>
    <row r="226" s="24" customFormat="1" ht="12.75">
      <c r="G226" s="28"/>
    </row>
    <row r="227" s="24" customFormat="1" ht="12.75">
      <c r="G227" s="28"/>
    </row>
    <row r="228" s="24" customFormat="1" ht="12.75">
      <c r="G228" s="28"/>
    </row>
    <row r="229" s="24" customFormat="1" ht="12.75">
      <c r="G229" s="28"/>
    </row>
    <row r="230" s="24" customFormat="1" ht="12.75">
      <c r="G230" s="28"/>
    </row>
    <row r="231" s="24" customFormat="1" ht="12.75">
      <c r="G231" s="28"/>
    </row>
    <row r="232" s="24" customFormat="1" ht="12.75">
      <c r="G232" s="28"/>
    </row>
    <row r="233" s="24" customFormat="1" ht="12.75">
      <c r="G233" s="28"/>
    </row>
    <row r="234" s="24" customFormat="1" ht="12.75">
      <c r="G234" s="28"/>
    </row>
    <row r="235" s="24" customFormat="1" ht="12.75">
      <c r="G235" s="28"/>
    </row>
    <row r="236" s="24" customFormat="1" ht="12.75">
      <c r="G236" s="28"/>
    </row>
    <row r="237" s="24" customFormat="1" ht="12.75">
      <c r="G237" s="28"/>
    </row>
    <row r="238" s="24" customFormat="1" ht="12.75">
      <c r="G238" s="28"/>
    </row>
    <row r="239" s="24" customFormat="1" ht="12.75">
      <c r="G239" s="28"/>
    </row>
    <row r="240" s="24" customFormat="1" ht="12.75">
      <c r="G240" s="28"/>
    </row>
    <row r="241" s="24" customFormat="1" ht="12.75">
      <c r="G241" s="28"/>
    </row>
    <row r="242" s="24" customFormat="1" ht="12.75">
      <c r="G242" s="28"/>
    </row>
    <row r="243" s="24" customFormat="1" ht="12.75">
      <c r="G243" s="28"/>
    </row>
    <row r="244" s="24" customFormat="1" ht="12.75">
      <c r="G244" s="28"/>
    </row>
    <row r="245" s="24" customFormat="1" ht="12.75">
      <c r="G245" s="28"/>
    </row>
    <row r="246" s="24" customFormat="1" ht="12.75">
      <c r="G246" s="28"/>
    </row>
    <row r="247" s="24" customFormat="1" ht="12.75">
      <c r="G247" s="28"/>
    </row>
    <row r="248" s="24" customFormat="1" ht="12.75">
      <c r="G248" s="28"/>
    </row>
    <row r="249" s="24" customFormat="1" ht="12.75">
      <c r="G249" s="28"/>
    </row>
    <row r="250" s="24" customFormat="1" ht="12.75">
      <c r="G250" s="28"/>
    </row>
    <row r="251" s="24" customFormat="1" ht="12.75">
      <c r="G251" s="28"/>
    </row>
    <row r="252" s="24" customFormat="1" ht="12.75">
      <c r="G252" s="28"/>
    </row>
    <row r="253" s="24" customFormat="1" ht="12.75">
      <c r="G253" s="28"/>
    </row>
    <row r="254" s="24" customFormat="1" ht="12.75">
      <c r="G254" s="28"/>
    </row>
    <row r="255" s="24" customFormat="1" ht="12.75">
      <c r="G255" s="28"/>
    </row>
    <row r="256" s="24" customFormat="1" ht="12.75">
      <c r="G256" s="28"/>
    </row>
    <row r="257" s="24" customFormat="1" ht="12.75">
      <c r="G257" s="28"/>
    </row>
    <row r="258" s="24" customFormat="1" ht="12.75">
      <c r="G258" s="28"/>
    </row>
    <row r="259" s="24" customFormat="1" ht="12.75">
      <c r="G259" s="28"/>
    </row>
    <row r="260" s="24" customFormat="1" ht="12.75">
      <c r="G260" s="28"/>
    </row>
    <row r="261" s="24" customFormat="1" ht="12.75">
      <c r="G261" s="28"/>
    </row>
    <row r="262" s="24" customFormat="1" ht="12.75">
      <c r="G262" s="28"/>
    </row>
    <row r="263" s="24" customFormat="1" ht="12.75">
      <c r="G263" s="28"/>
    </row>
    <row r="264" s="24" customFormat="1" ht="12.75">
      <c r="G264" s="28"/>
    </row>
    <row r="265" s="24" customFormat="1" ht="12.75">
      <c r="G265" s="28"/>
    </row>
    <row r="266" s="24" customFormat="1" ht="12.75">
      <c r="G266" s="28"/>
    </row>
    <row r="267" s="24" customFormat="1" ht="12.75">
      <c r="G267" s="28"/>
    </row>
    <row r="268" s="24" customFormat="1" ht="12.75">
      <c r="G268" s="28"/>
    </row>
    <row r="269" s="24" customFormat="1" ht="12.75">
      <c r="G269" s="28"/>
    </row>
    <row r="270" s="24" customFormat="1" ht="12.75">
      <c r="G270" s="28"/>
    </row>
    <row r="271" s="24" customFormat="1" ht="12.75">
      <c r="G271" s="28"/>
    </row>
    <row r="272" s="24" customFormat="1" ht="12.75">
      <c r="G272" s="28"/>
    </row>
    <row r="273" s="24" customFormat="1" ht="12.75">
      <c r="G273" s="28"/>
    </row>
    <row r="274" s="24" customFormat="1" ht="12.75">
      <c r="G274" s="28"/>
    </row>
    <row r="275" s="24" customFormat="1" ht="12.75">
      <c r="G275" s="28"/>
    </row>
    <row r="276" s="24" customFormat="1" ht="12.75">
      <c r="G276" s="28"/>
    </row>
    <row r="277" s="24" customFormat="1" ht="12.75">
      <c r="G277" s="28"/>
    </row>
    <row r="278" s="24" customFormat="1" ht="12.75">
      <c r="G278" s="28"/>
    </row>
    <row r="279" s="24" customFormat="1" ht="12.75">
      <c r="G279" s="28"/>
    </row>
  </sheetData>
  <sheetProtection/>
  <mergeCells count="6">
    <mergeCell ref="A2:G2"/>
    <mergeCell ref="A4:G4"/>
    <mergeCell ref="A5:G5"/>
    <mergeCell ref="A6:G6"/>
    <mergeCell ref="G8:G9"/>
    <mergeCell ref="B8:F8"/>
  </mergeCells>
  <printOptions horizontalCentered="1"/>
  <pageMargins left="0.3" right="0.3" top="0.61" bottom="0.37" header="0.1" footer="0.1"/>
  <pageSetup firstPageNumber="1" useFirstPageNumber="1" fitToHeight="0" fitToWidth="1" horizontalDpi="300" verticalDpi="300" orientation="portrait" pageOrder="overThenDown" scale="54" r:id="rId1"/>
  <headerFooter alignWithMargins="0">
    <oddHeader>&amp;C&amp;P</oddHeader>
    <oddFooter>&amp;C&amp;F</oddFooter>
  </headerFooter>
  <ignoredErrors>
    <ignoredError sqref="B10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la Torre Gontes Silvia</dc:creator>
  <cp:keywords/>
  <dc:description/>
  <cp:lastModifiedBy>Flores Jimenez Abel Ramon</cp:lastModifiedBy>
  <cp:lastPrinted>2022-10-10T17:44:54Z</cp:lastPrinted>
  <dcterms:created xsi:type="dcterms:W3CDTF">2022-03-01T16:51:06Z</dcterms:created>
  <dcterms:modified xsi:type="dcterms:W3CDTF">2023-07-11T20:43:59Z</dcterms:modified>
  <cp:category/>
  <cp:version/>
  <cp:contentType/>
  <cp:contentStatus/>
</cp:coreProperties>
</file>