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8800" windowHeight="1170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37" i="1" l="1"/>
  <c r="AY536" i="1" s="1"/>
  <c r="AX537" i="1"/>
  <c r="AX536" i="1"/>
  <c r="AX520" i="1"/>
  <c r="AY520" i="1"/>
  <c r="AX517" i="1"/>
  <c r="AY508" i="1"/>
  <c r="AX508" i="1"/>
  <c r="AY505" i="1"/>
  <c r="AX505" i="1"/>
  <c r="AY503" i="1"/>
  <c r="AX503" i="1"/>
  <c r="AX500" i="1"/>
  <c r="AX499" i="1" s="1"/>
  <c r="AY500" i="1"/>
  <c r="AY499" i="1" s="1"/>
  <c r="AY497" i="1"/>
  <c r="AX497" i="1"/>
  <c r="AY495" i="1"/>
  <c r="AX495" i="1"/>
  <c r="AY492" i="1"/>
  <c r="AX492" i="1"/>
  <c r="AY490" i="1"/>
  <c r="AY489" i="1" s="1"/>
  <c r="AX490" i="1"/>
  <c r="AX472" i="1"/>
  <c r="AY472" i="1"/>
  <c r="AY469" i="1"/>
  <c r="AY463" i="1" s="1"/>
  <c r="AX469" i="1"/>
  <c r="AX463" i="1" s="1"/>
  <c r="AX459" i="1"/>
  <c r="AY459" i="1"/>
  <c r="AX455" i="1"/>
  <c r="AY455" i="1"/>
  <c r="AY454" i="1" s="1"/>
  <c r="AX451" i="1"/>
  <c r="AY451" i="1"/>
  <c r="AY448" i="1"/>
  <c r="AY447" i="1" s="1"/>
  <c r="AX448" i="1"/>
  <c r="AX445" i="1"/>
  <c r="AY445" i="1"/>
  <c r="AY443" i="1"/>
  <c r="AX443" i="1"/>
  <c r="AY441" i="1"/>
  <c r="AX441" i="1"/>
  <c r="AX439" i="1"/>
  <c r="AY439" i="1"/>
  <c r="AY437" i="1"/>
  <c r="AX437" i="1"/>
  <c r="AY434" i="1"/>
  <c r="AY433" i="1" s="1"/>
  <c r="AX434" i="1"/>
  <c r="AX433" i="1" s="1"/>
  <c r="AX424" i="1"/>
  <c r="AY424" i="1"/>
  <c r="AX421" i="1"/>
  <c r="AY421" i="1"/>
  <c r="AY419" i="1"/>
  <c r="AX419" i="1"/>
  <c r="AX417" i="1"/>
  <c r="AY417" i="1"/>
  <c r="AY414" i="1"/>
  <c r="AX414" i="1"/>
  <c r="AY406" i="1"/>
  <c r="AX406" i="1"/>
  <c r="AY404" i="1"/>
  <c r="AX404" i="1"/>
  <c r="AY401" i="1"/>
  <c r="AX401" i="1"/>
  <c r="AX362" i="1"/>
  <c r="AY346" i="1"/>
  <c r="AX328" i="1"/>
  <c r="AY328" i="1"/>
  <c r="AY308" i="1"/>
  <c r="AY277" i="1"/>
  <c r="AY273" i="1"/>
  <c r="AX273" i="1"/>
  <c r="AY267" i="1"/>
  <c r="AX267" i="1"/>
  <c r="AX264" i="1"/>
  <c r="AY236" i="1"/>
  <c r="AX232" i="1"/>
  <c r="AY232" i="1"/>
  <c r="AX223" i="1"/>
  <c r="AY223" i="1"/>
  <c r="AY207" i="1"/>
  <c r="AX207" i="1"/>
  <c r="AX193" i="1"/>
  <c r="AY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X146" i="1"/>
  <c r="AX135" i="1"/>
  <c r="AX132" i="1"/>
  <c r="AY119" i="1"/>
  <c r="AZ114" i="1"/>
  <c r="AY114" i="1"/>
  <c r="AX114" i="1"/>
  <c r="AX111" i="1"/>
  <c r="AY111" i="1"/>
  <c r="AY106" i="1"/>
  <c r="AX106" i="1"/>
  <c r="AY103" i="1"/>
  <c r="AX103" i="1"/>
  <c r="AX100" i="1"/>
  <c r="AY100" i="1"/>
  <c r="AY94" i="1"/>
  <c r="AY91" i="1"/>
  <c r="AX91" i="1"/>
  <c r="AX89" i="1"/>
  <c r="AY89" i="1"/>
  <c r="AY87" i="1"/>
  <c r="AX87" i="1"/>
  <c r="AX85" i="1"/>
  <c r="AY85" i="1"/>
  <c r="AY83" i="1"/>
  <c r="AX83" i="1"/>
  <c r="AY78" i="1"/>
  <c r="AX78" i="1"/>
  <c r="AY73" i="1"/>
  <c r="AY70" i="1"/>
  <c r="AX70" i="1"/>
  <c r="AY68" i="1"/>
  <c r="AX68" i="1"/>
  <c r="AX62" i="1"/>
  <c r="AY47" i="1"/>
  <c r="AX41" i="1"/>
  <c r="AX38" i="1"/>
  <c r="AY38" i="1"/>
  <c r="AX36" i="1"/>
  <c r="AY36" i="1"/>
  <c r="AY35" i="1" s="1"/>
  <c r="AY29" i="1"/>
  <c r="AX29" i="1"/>
  <c r="AX27" i="1"/>
  <c r="AY27" i="1"/>
  <c r="AX25" i="1"/>
  <c r="AY25" i="1"/>
  <c r="AY19" i="1"/>
  <c r="AY11" i="1"/>
  <c r="AX9" i="1"/>
  <c r="AY9" i="1"/>
  <c r="AY436" i="1" l="1"/>
  <c r="AX447" i="1"/>
  <c r="AX454" i="1"/>
  <c r="AX149" i="1"/>
  <c r="AY41" i="1"/>
  <c r="AY40" i="1" s="1"/>
  <c r="AY135" i="1"/>
  <c r="AX212" i="1"/>
  <c r="AX246" i="1"/>
  <c r="AY362" i="1"/>
  <c r="AY287" i="1" s="1"/>
  <c r="AX483" i="1"/>
  <c r="AY102" i="1"/>
  <c r="AY162" i="1"/>
  <c r="AY246" i="1"/>
  <c r="AX318" i="1"/>
  <c r="AX356" i="1"/>
  <c r="AX374" i="1"/>
  <c r="AX373" i="1" s="1"/>
  <c r="AX392" i="1"/>
  <c r="AX391" i="1" s="1"/>
  <c r="AX408" i="1"/>
  <c r="AY416" i="1"/>
  <c r="AY474" i="1"/>
  <c r="AY471" i="1" s="1"/>
  <c r="AY453" i="1" s="1"/>
  <c r="AY483" i="1"/>
  <c r="AX494" i="1"/>
  <c r="AY8" i="1"/>
  <c r="AX19" i="1"/>
  <c r="AX73" i="1"/>
  <c r="AX72" i="1" s="1"/>
  <c r="AY132" i="1"/>
  <c r="AX198" i="1"/>
  <c r="AX236" i="1"/>
  <c r="AY264" i="1"/>
  <c r="AY318" i="1"/>
  <c r="AY374" i="1"/>
  <c r="AY373" i="1" s="1"/>
  <c r="AY428" i="1"/>
  <c r="AY423" i="1" s="1"/>
  <c r="AX479" i="1"/>
  <c r="AX502" i="1"/>
  <c r="AX11" i="1"/>
  <c r="AX47" i="1"/>
  <c r="AX40" i="1" s="1"/>
  <c r="AX102" i="1"/>
  <c r="AX119" i="1"/>
  <c r="AY188" i="1"/>
  <c r="AY198" i="1"/>
  <c r="AY256" i="1"/>
  <c r="AX277" i="1"/>
  <c r="AX308" i="1"/>
  <c r="AX346" i="1"/>
  <c r="AY479" i="1"/>
  <c r="AX489" i="1"/>
  <c r="AY517" i="1"/>
  <c r="AY507" i="1" s="1"/>
  <c r="AY62" i="1"/>
  <c r="AX140" i="1"/>
  <c r="AY193" i="1"/>
  <c r="AY212" i="1"/>
  <c r="AX298" i="1"/>
  <c r="AX338" i="1"/>
  <c r="AX386" i="1"/>
  <c r="AX385" i="1" s="1"/>
  <c r="AX428" i="1"/>
  <c r="AX423" i="1" s="1"/>
  <c r="AY526" i="1"/>
  <c r="AX526" i="1"/>
  <c r="AX507" i="1" s="1"/>
  <c r="AX94" i="1"/>
  <c r="AY140" i="1"/>
  <c r="AY149" i="1"/>
  <c r="AX175" i="1"/>
  <c r="AX161" i="1" s="1"/>
  <c r="AX188" i="1"/>
  <c r="AX256" i="1"/>
  <c r="AY298" i="1"/>
  <c r="AY338" i="1"/>
  <c r="AY356" i="1"/>
  <c r="AY386" i="1"/>
  <c r="AY385" i="1" s="1"/>
  <c r="AY392" i="1"/>
  <c r="AY391" i="1" s="1"/>
  <c r="AY408" i="1"/>
  <c r="AY403" i="1" s="1"/>
  <c r="AX474" i="1"/>
  <c r="AX471" i="1" s="1"/>
  <c r="AX453" i="1" s="1"/>
  <c r="AY72" i="1"/>
  <c r="AY161" i="1"/>
  <c r="AY81" i="1"/>
  <c r="AX416" i="1"/>
  <c r="AY494" i="1"/>
  <c r="AX403" i="1"/>
  <c r="AY502" i="1"/>
  <c r="AX436" i="1"/>
  <c r="AX35" i="1"/>
  <c r="AX81" i="1"/>
  <c r="AY478" i="1" l="1"/>
  <c r="AY477" i="1" s="1"/>
  <c r="AX478" i="1"/>
  <c r="AX477" i="1" s="1"/>
  <c r="AY372" i="1"/>
  <c r="AX287" i="1"/>
  <c r="AX186" i="1" s="1"/>
  <c r="AY222" i="1"/>
  <c r="AX222" i="1"/>
  <c r="AX187" i="1"/>
  <c r="AY187" i="1"/>
  <c r="AX118" i="1"/>
  <c r="AX117" i="1" s="1"/>
  <c r="AY118" i="1"/>
  <c r="AY117" i="1" s="1"/>
  <c r="AY184" i="1" s="1"/>
  <c r="AY7" i="1"/>
  <c r="AX8" i="1"/>
  <c r="AX7" i="1"/>
  <c r="AX372" i="1"/>
  <c r="AY186" i="1" l="1"/>
  <c r="AY539" i="1" s="1"/>
  <c r="AY540" i="1" s="1"/>
  <c r="AX539" i="1"/>
  <c r="AX184" i="1"/>
  <c r="AX540" i="1" l="1"/>
</calcChain>
</file>

<file path=xl/sharedStrings.xml><?xml version="1.0" encoding="utf-8"?>
<sst xmlns="http://schemas.openxmlformats.org/spreadsheetml/2006/main" count="1075" uniqueCount="1056">
  <si>
    <t>ESTADO ANALÍTICO DE ACTIVIDADES</t>
  </si>
  <si>
    <t>CTA.</t>
  </si>
  <si>
    <t>CONCEPTO</t>
  </si>
  <si>
    <t>2023</t>
  </si>
  <si>
    <t>2022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</si>
  <si>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</si>
  <si>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</si>
  <si>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</si>
  <si>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</si>
  <si>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</si>
  <si>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</si>
  <si>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</si>
  <si>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</si>
  <si>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</si>
  <si>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</si>
  <si>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</si>
  <si>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</si>
  <si>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</si>
  <si>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</si>
  <si>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</si>
  <si>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</si>
  <si>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</si>
  <si>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</si>
  <si>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</si>
  <si>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</si>
  <si>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</si>
  <si>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</si>
  <si>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</si>
  <si>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</si>
  <si>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</si>
  <si>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</si>
  <si>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</si>
  <si>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</si>
  <si>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</si>
  <si>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</si>
  <si>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</si>
  <si>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</si>
  <si>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</si>
  <si>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</si>
  <si>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</si>
  <si>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</si>
  <si>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</si>
  <si>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</si>
  <si>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</si>
  <si>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</si>
  <si>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</si>
  <si>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</si>
  <si>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</si>
  <si>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</si>
  <si>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</si>
  <si>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</si>
  <si>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</si>
  <si>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</si>
  <si>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</si>
  <si>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</si>
  <si>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</si>
  <si>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</si>
  <si>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</si>
  <si>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</si>
  <si>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</si>
  <si>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</si>
  <si>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</si>
  <si>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</si>
  <si>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</si>
  <si>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</si>
  <si>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</si>
  <si>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</si>
  <si>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</si>
  <si>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</si>
  <si>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</si>
  <si>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</si>
  <si>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</si>
  <si>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</si>
  <si>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</si>
  <si>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</si>
  <si>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</si>
  <si>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</si>
  <si>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</si>
  <si>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</si>
  <si>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</si>
  <si>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</si>
  <si>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</si>
  <si>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</si>
  <si>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</si>
  <si>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</si>
  <si>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</si>
  <si>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</si>
  <si>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</si>
  <si>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</si>
  <si>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</si>
  <si>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</si>
  <si>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</si>
  <si>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</si>
  <si>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</si>
  <si>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</si>
  <si>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</si>
  <si>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</si>
  <si>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</si>
  <si>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</si>
  <si>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</si>
  <si>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</si>
  <si>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</si>
  <si>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</si>
  <si>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</si>
  <si>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</si>
  <si>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</si>
  <si>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</si>
  <si>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</si>
  <si>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</si>
  <si>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</si>
  <si>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</si>
  <si>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</si>
  <si>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</si>
  <si>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</si>
  <si>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</si>
  <si>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</si>
  <si>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</si>
  <si>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</si>
  <si>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</si>
  <si>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</si>
  <si>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</si>
  <si>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</si>
  <si>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</si>
  <si>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</si>
  <si>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</si>
  <si>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</si>
  <si>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</si>
  <si>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</si>
  <si>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</si>
  <si>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</si>
  <si>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</si>
  <si>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</si>
  <si>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</si>
  <si>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</si>
  <si>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</si>
  <si>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</si>
  <si>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</si>
  <si>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</si>
  <si>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</si>
  <si>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</si>
  <si>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</si>
  <si>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</si>
  <si>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</si>
  <si>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</si>
  <si>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</si>
  <si>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</si>
  <si>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</si>
  <si>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</si>
  <si>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</si>
  <si>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</si>
  <si>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</si>
  <si>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</si>
  <si>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</si>
  <si>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</si>
  <si>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</si>
  <si>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</si>
  <si>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</si>
  <si>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</si>
  <si>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</si>
  <si>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</si>
  <si>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</si>
  <si>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</si>
  <si>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</si>
  <si>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</si>
  <si>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</si>
  <si>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</si>
  <si>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</si>
  <si>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</si>
  <si>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</si>
  <si>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</si>
  <si>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</si>
  <si>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</si>
  <si>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</si>
  <si>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</si>
  <si>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</si>
  <si>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</si>
  <si>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</si>
  <si>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</si>
  <si>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</si>
  <si>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</si>
  <si>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</si>
  <si>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</si>
  <si>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</si>
  <si>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</si>
  <si>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</si>
  <si>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</si>
  <si>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</si>
  <si>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</si>
  <si>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</si>
  <si>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</si>
  <si>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</si>
  <si>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</si>
  <si>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</si>
  <si>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</si>
  <si>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</si>
  <si>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</si>
  <si>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</si>
  <si>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</si>
  <si>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</si>
  <si>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</si>
  <si>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</si>
  <si>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</si>
  <si>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</si>
  <si>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</si>
  <si>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</si>
  <si>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ING. NO COMPRENDIDOS EN LAS FRACC. DE LA LEY DE ING. CAUSADAS EN EJERCICIOS FISCALES ANTERIORES PENDIENTES DE LIQUIDACIÓN O PAGO (DEROGADA)</t>
  </si>
  <si>
    <t>Ingresos no comprendidos en las fracciones de la ley de ingresos causadas en ejercicios fiscales anteriores pendientes de liquidación o pago (Derogada)</t>
  </si>
  <si>
    <t>Cont. de mejoras, derechos, productos, y aprovechamientos no compren. en las fracc. de la ley de ing. caus. en ejer. fisc. ant. pen. de liqui.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</si>
  <si>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</si>
  <si>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</si>
  <si>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</si>
  <si>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</si>
  <si>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</si>
  <si>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</si>
  <si>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</si>
  <si>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</si>
  <si>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</si>
  <si>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</si>
  <si>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</si>
  <si>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</si>
  <si>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</si>
  <si>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</si>
  <si>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</si>
  <si>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</si>
  <si>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</si>
  <si>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</si>
  <si>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</si>
  <si>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</si>
  <si>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</si>
  <si>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</si>
  <si>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</si>
  <si>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</si>
  <si>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</si>
  <si>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</si>
  <si>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</si>
  <si>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</si>
  <si>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</si>
  <si>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</si>
  <si>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</si>
  <si>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</si>
  <si>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</si>
  <si>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</si>
  <si>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</si>
  <si>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</si>
  <si>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</si>
  <si>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</si>
  <si>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</si>
  <si>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</si>
  <si>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</si>
  <si>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</si>
  <si>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</si>
  <si>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</si>
  <si>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</si>
  <si>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</si>
  <si>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</si>
  <si>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</si>
  <si>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</si>
  <si>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</si>
  <si>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</si>
  <si>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</si>
  <si>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</si>
  <si>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</si>
  <si>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</si>
  <si>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</si>
  <si>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</si>
  <si>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</si>
  <si>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</si>
  <si>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</si>
  <si>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</si>
  <si>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</si>
  <si>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</si>
  <si>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</si>
  <si>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</si>
  <si>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</si>
  <si>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</si>
  <si>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</si>
  <si>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</si>
  <si>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</si>
  <si>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</si>
  <si>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</si>
  <si>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</si>
  <si>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</si>
  <si>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</si>
  <si>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</si>
  <si>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</si>
  <si>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</si>
  <si>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</si>
  <si>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</si>
  <si>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</si>
  <si>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</si>
  <si>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</si>
  <si>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</si>
  <si>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</si>
  <si>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</si>
  <si>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</si>
  <si>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</si>
  <si>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</si>
  <si>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</si>
  <si>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</si>
  <si>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</si>
  <si>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</si>
  <si>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</si>
  <si>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</si>
  <si>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</si>
  <si>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</si>
  <si>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</si>
  <si>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</si>
  <si>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</si>
  <si>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</si>
  <si>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</si>
  <si>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</si>
  <si>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</si>
  <si>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</si>
  <si>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</si>
  <si>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</si>
  <si>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</si>
  <si>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</si>
  <si>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</si>
  <si>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</si>
  <si>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</si>
  <si>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</si>
  <si>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</si>
  <si>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</si>
  <si>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</si>
  <si>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</si>
  <si>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</si>
  <si>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</si>
  <si>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</si>
  <si>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</si>
  <si>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</si>
  <si>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</si>
  <si>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</si>
  <si>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</si>
  <si>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</si>
  <si>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</si>
  <si>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</si>
  <si>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</si>
  <si>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</si>
  <si>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</si>
  <si>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</si>
  <si>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</si>
  <si>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</si>
  <si>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</si>
  <si>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</si>
  <si>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</si>
  <si>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</si>
  <si>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</si>
  <si>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</si>
  <si>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</si>
  <si>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</si>
  <si>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</si>
  <si>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</si>
  <si>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</si>
  <si>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</si>
  <si>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</si>
  <si>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</si>
  <si>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</si>
  <si>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</si>
  <si>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</si>
  <si>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</si>
  <si>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</si>
  <si>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</si>
  <si>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</si>
  <si>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</si>
  <si>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</si>
  <si>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</si>
  <si>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</si>
  <si>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</si>
  <si>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</si>
  <si>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</si>
  <si>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</si>
  <si>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</si>
  <si>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</si>
  <si>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</si>
  <si>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</si>
  <si>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</si>
  <si>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</si>
  <si>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</si>
  <si>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</si>
  <si>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</si>
  <si>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</si>
  <si>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</si>
  <si>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</si>
  <si>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</si>
  <si>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</si>
  <si>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</si>
  <si>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</si>
  <si>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</si>
  <si>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</si>
  <si>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</si>
  <si>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</si>
  <si>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</si>
  <si>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</si>
  <si>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</si>
  <si>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</si>
  <si>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</si>
  <si>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</si>
  <si>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</si>
  <si>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</si>
  <si>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</si>
  <si>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</si>
  <si>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</si>
  <si>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</si>
  <si>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</si>
  <si>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</si>
  <si>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</si>
  <si>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</si>
  <si>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</si>
  <si>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</si>
  <si>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</si>
  <si>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</si>
  <si>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</si>
  <si>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</si>
  <si>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</si>
  <si>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</si>
  <si>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</si>
  <si>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</si>
  <si>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</si>
  <si>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</si>
  <si>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</si>
  <si>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</si>
  <si>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</si>
  <si>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</si>
  <si>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</si>
  <si>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</si>
  <si>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</si>
  <si>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</si>
  <si>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</si>
  <si>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</si>
  <si>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</si>
  <si>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</si>
  <si>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</si>
  <si>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</si>
  <si>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</si>
  <si>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</si>
  <si>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</si>
  <si>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</si>
  <si>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</si>
  <si>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</si>
  <si>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</si>
  <si>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</si>
  <si>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</si>
  <si>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</si>
  <si>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</si>
  <si>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</si>
  <si>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</si>
  <si>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</si>
  <si>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</si>
  <si>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</si>
  <si>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</si>
  <si>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</si>
  <si>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</si>
  <si>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</si>
  <si>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</si>
  <si>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</si>
  <si>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</si>
  <si>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</si>
  <si>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</si>
  <si>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</si>
  <si>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</si>
  <si>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</si>
  <si>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</si>
  <si>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</si>
  <si>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</si>
  <si>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</si>
  <si>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</si>
  <si>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</si>
  <si>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</si>
  <si>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</si>
  <si>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</si>
  <si>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</si>
  <si>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</si>
  <si>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</si>
  <si>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</si>
  <si>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</si>
  <si>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</si>
  <si>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</si>
  <si>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</si>
  <si>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</si>
  <si>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</si>
  <si>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</si>
  <si>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</si>
  <si>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</si>
  <si>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</si>
  <si>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</si>
  <si>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</si>
  <si>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</si>
  <si>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</si>
  <si>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</si>
  <si>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</si>
  <si>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</si>
  <si>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</si>
  <si>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</si>
  <si>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</si>
  <si>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</si>
  <si>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</si>
  <si>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</si>
  <si>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</si>
  <si>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</si>
  <si>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</si>
  <si>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</si>
  <si>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</si>
  <si>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</si>
  <si>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</si>
  <si>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</si>
  <si>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</si>
  <si>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</si>
  <si>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</si>
  <si>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</si>
  <si>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</si>
  <si>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</si>
  <si>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</si>
  <si>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</si>
  <si>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</si>
  <si>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</si>
  <si>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</si>
  <si>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</si>
  <si>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</si>
  <si>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</si>
  <si>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</si>
  <si>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</si>
  <si>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</si>
  <si>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</si>
  <si>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</si>
  <si>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</si>
  <si>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</si>
  <si>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</si>
  <si>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</si>
  <si>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</si>
  <si>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</si>
  <si>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</si>
  <si>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</si>
  <si>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</si>
  <si>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</si>
  <si>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</si>
  <si>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</si>
  <si>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</si>
  <si>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</si>
  <si>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</si>
  <si>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</si>
  <si>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</si>
  <si>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</si>
  <si>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</si>
  <si>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</si>
  <si>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</si>
  <si>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</si>
  <si>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</si>
  <si>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</si>
  <si>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</si>
  <si>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</si>
  <si>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</si>
  <si>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</si>
  <si>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</si>
  <si>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</si>
  <si>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</si>
  <si>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</si>
  <si>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</si>
  <si>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</si>
  <si>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</si>
  <si>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</si>
  <si>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</si>
  <si>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</si>
  <si>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</si>
  <si>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</si>
  <si>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</si>
  <si>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</si>
  <si>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</si>
  <si>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</si>
  <si>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</si>
  <si>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</si>
  <si>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</si>
  <si>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</si>
  <si>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</si>
  <si>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</si>
  <si>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</si>
  <si>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</si>
  <si>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</si>
  <si>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</si>
  <si>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</si>
  <si>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</si>
  <si>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</si>
  <si>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</si>
  <si>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</si>
  <si>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</si>
  <si>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</si>
  <si>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</si>
  <si>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</si>
  <si>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</si>
  <si>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</si>
  <si>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</si>
  <si>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</si>
  <si>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</si>
  <si>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</si>
  <si>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</si>
  <si>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</si>
  <si>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</si>
  <si>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</si>
  <si>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</si>
  <si>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</si>
  <si>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</si>
  <si>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</si>
  <si>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</si>
  <si>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</si>
  <si>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</si>
  <si>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</si>
  <si>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</si>
  <si>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</si>
  <si>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</si>
  <si>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</si>
  <si>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</si>
  <si>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</si>
  <si>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</si>
  <si>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</si>
  <si>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</si>
  <si>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</si>
  <si>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</si>
  <si>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</si>
  <si>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</si>
  <si>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</si>
  <si>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</si>
  <si>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</si>
  <si>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</si>
  <si>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</si>
  <si>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</si>
  <si>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</si>
  <si>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</si>
  <si>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</si>
  <si>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</si>
  <si>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</si>
  <si>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</si>
  <si>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</si>
  <si>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</si>
  <si>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</si>
  <si>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</si>
  <si>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</si>
  <si>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</si>
  <si>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</si>
  <si>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</si>
  <si>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</si>
  <si>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</si>
  <si>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</si>
  <si>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</si>
  <si>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</si>
  <si>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</si>
  <si>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</si>
  <si>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</si>
  <si>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</si>
  <si>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</si>
  <si>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</si>
  <si>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</si>
  <si>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</si>
  <si>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</si>
  <si>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</si>
  <si>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</si>
  <si>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</si>
  <si>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</si>
  <si>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</si>
  <si>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</si>
  <si>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</si>
  <si>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</si>
  <si>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</si>
  <si>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</si>
  <si>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</si>
  <si>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</si>
  <si>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</si>
  <si>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</si>
  <si>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</si>
  <si>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</si>
  <si>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</si>
  <si>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</si>
  <si>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</si>
  <si>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</si>
  <si>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</si>
  <si>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</si>
  <si>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</si>
  <si>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</si>
  <si>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</si>
  <si>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</si>
  <si>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</si>
  <si>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</si>
  <si>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</si>
  <si>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</si>
  <si>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</si>
  <si>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</si>
  <si>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</si>
  <si>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</si>
  <si>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</si>
  <si>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</si>
  <si>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</si>
  <si>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</si>
  <si>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</si>
  <si>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</si>
  <si>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</si>
  <si>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</si>
  <si>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</si>
  <si>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</si>
  <si>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</si>
  <si>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</si>
  <si>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</si>
  <si>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</si>
  <si>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</si>
  <si>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</si>
  <si>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</si>
  <si>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</si>
  <si>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</si>
  <si>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</si>
  <si>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</si>
  <si>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</si>
  <si>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</si>
  <si>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</si>
  <si>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</si>
  <si>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</si>
  <si>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</si>
  <si>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</si>
  <si>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</si>
  <si>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</si>
  <si>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</si>
  <si>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</si>
  <si>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</si>
  <si>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</si>
  <si>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</si>
  <si>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</si>
  <si>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</si>
  <si>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</si>
  <si>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</si>
  <si>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</si>
  <si>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</si>
  <si>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</si>
  <si>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</si>
  <si>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</si>
  <si>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</si>
  <si>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</si>
  <si>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</si>
  <si>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</si>
  <si>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</si>
  <si>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</si>
  <si>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</si>
  <si>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</si>
  <si>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</si>
  <si>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</si>
  <si>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</si>
  <si>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</si>
  <si>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</si>
  <si>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</si>
  <si>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</si>
  <si>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</si>
  <si>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</si>
  <si>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</si>
  <si>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</si>
  <si>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</si>
  <si>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</si>
  <si>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</si>
  <si>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</si>
  <si>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</si>
  <si>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</si>
  <si>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</si>
  <si>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</si>
  <si>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</si>
  <si>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</si>
  <si>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</si>
  <si>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</si>
  <si>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</si>
  <si>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</si>
  <si>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</si>
  <si>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</si>
  <si>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</si>
  <si>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</si>
  <si>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</si>
  <si>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</si>
  <si>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</si>
  <si>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</si>
  <si>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</si>
  <si>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</si>
  <si>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</si>
  <si>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</si>
  <si>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</si>
  <si>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</si>
  <si>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</si>
  <si>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</si>
  <si>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</si>
  <si>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</si>
  <si>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</si>
  <si>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</si>
  <si>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</si>
  <si>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</si>
  <si>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</si>
  <si>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</si>
  <si>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</si>
  <si>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</si>
  <si>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</si>
  <si>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</si>
  <si>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</si>
  <si>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</si>
  <si>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</si>
  <si>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</si>
  <si>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</si>
  <si>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</si>
  <si>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</si>
  <si>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</si>
  <si>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</si>
  <si>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</si>
  <si>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</si>
  <si>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</si>
  <si>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</si>
  <si>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</si>
  <si>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</si>
  <si>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</si>
  <si>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</si>
  <si>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</si>
  <si>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</si>
  <si>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</si>
  <si>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</si>
  <si>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</si>
  <si>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</si>
  <si>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</si>
  <si>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</si>
  <si>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</si>
  <si>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</si>
  <si>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</si>
  <si>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</si>
  <si>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</si>
  <si>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</si>
  <si>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</si>
  <si>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</si>
  <si>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</si>
  <si>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</si>
  <si>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</si>
  <si>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</si>
  <si>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</si>
  <si>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</si>
  <si>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</si>
  <si>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</si>
  <si>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</si>
  <si>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</si>
  <si>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</si>
  <si>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</si>
  <si>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</si>
  <si>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</si>
  <si>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</si>
  <si>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</si>
  <si>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</si>
  <si>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</si>
  <si>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</si>
  <si>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</si>
  <si>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</si>
  <si>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</si>
  <si>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</si>
  <si>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</si>
  <si>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</si>
  <si>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</si>
  <si>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</si>
  <si>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</si>
  <si>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</si>
  <si>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</si>
  <si>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</si>
  <si>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</si>
  <si>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</si>
  <si>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</si>
  <si>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</si>
  <si>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</si>
  <si>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</si>
  <si>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</si>
  <si>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</si>
  <si>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</si>
  <si>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</si>
  <si>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</si>
  <si>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</si>
  <si>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</si>
  <si>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</si>
  <si>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</si>
  <si>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</si>
  <si>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</si>
  <si>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</si>
  <si>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</si>
  <si>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</si>
  <si>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</si>
  <si>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</si>
  <si>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</si>
  <si>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</si>
  <si>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</si>
  <si>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</si>
  <si>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</si>
  <si>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</si>
  <si>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</si>
  <si>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</si>
  <si>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</si>
  <si>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</si>
  <si>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</si>
  <si>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</si>
  <si>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</si>
  <si>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</si>
  <si>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</si>
  <si>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</si>
  <si>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</si>
  <si>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</si>
  <si>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</si>
  <si>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</si>
  <si>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</si>
  <si>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</si>
  <si>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</si>
  <si>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</si>
  <si>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</si>
  <si>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</si>
  <si>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</si>
  <si>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</si>
  <si>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</si>
  <si>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</si>
  <si>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</si>
  <si>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</si>
  <si>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</si>
  <si>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</si>
  <si>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</si>
  <si>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</si>
  <si>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</si>
  <si>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</si>
  <si>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</si>
  <si>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</si>
  <si>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</si>
  <si>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</si>
  <si>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</si>
  <si>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</si>
  <si>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</si>
  <si>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</si>
  <si>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</si>
  <si>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</si>
  <si>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</si>
  <si>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</si>
  <si>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</si>
  <si>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</si>
  <si>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</si>
  <si>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</si>
  <si>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</si>
  <si>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</si>
  <si>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</si>
  <si>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</si>
  <si>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</si>
  <si>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</si>
  <si>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</si>
  <si>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</si>
  <si>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</si>
  <si>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</si>
  <si>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</si>
  <si>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</si>
  <si>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</si>
  <si>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</si>
  <si>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</si>
  <si>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</si>
  <si>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</si>
  <si>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</si>
  <si>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</si>
  <si>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</si>
  <si>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</si>
  <si>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</si>
  <si>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</si>
  <si>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</si>
  <si>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</si>
  <si>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</si>
  <si>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</si>
  <si>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</si>
  <si>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</si>
  <si>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</si>
  <si>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</si>
  <si>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</si>
  <si>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</si>
  <si>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</si>
  <si>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</si>
  <si>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</si>
  <si>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</si>
  <si>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</si>
  <si>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</si>
  <si>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</si>
  <si>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</si>
  <si>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</si>
  <si>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</si>
  <si>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</si>
  <si>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</si>
  <si>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</si>
  <si>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</si>
  <si>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</si>
  <si>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</si>
  <si>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</si>
  <si>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</si>
  <si>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</si>
  <si>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</si>
  <si>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</si>
  <si>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</si>
  <si>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</si>
  <si>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de pérdida por deterioro de activos circulantes</t>
  </si>
  <si>
    <t>55120</t>
  </si>
  <si>
    <t>Estimaciones de pérdida por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</si>
  <si>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</si>
  <si>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</si>
  <si>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</si>
  <si>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</si>
  <si>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</si>
  <si>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</si>
  <si>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</si>
  <si>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bienes</t>
  </si>
  <si>
    <t>55170</t>
  </si>
  <si>
    <t>Amortización de activos intangibles</t>
  </si>
  <si>
    <t>55180</t>
  </si>
  <si>
    <t>Disminución de bienes por pérdida u obsolescencia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</si>
  <si>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</si>
  <si>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</si>
  <si>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</si>
  <si>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</si>
  <si>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</si>
  <si>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</si>
  <si>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</si>
  <si>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</si>
  <si>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</si>
  <si>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</si>
  <si>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</si>
  <si>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</si>
  <si>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</si>
  <si>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</si>
  <si>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</si>
  <si>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</si>
  <si>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</si>
  <si>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</si>
  <si>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</si>
  <si>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</si>
  <si>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</si>
  <si>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</si>
  <si>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</si>
  <si>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</si>
  <si>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</si>
  <si>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</si>
  <si>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</si>
  <si>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</si>
  <si>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</si>
  <si>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</si>
  <si>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</si>
  <si>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</si>
  <si>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</si>
  <si>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</si>
  <si>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</si>
  <si>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</si>
  <si>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</si>
  <si>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</si>
  <si>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</si>
  <si>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</si>
  <si>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</si>
  <si>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</si>
  <si>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</si>
  <si>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</si>
  <si>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</si>
  <si>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</si>
  <si>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</si>
  <si>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GUADALAJARA</t>
  </si>
  <si>
    <t>DEL 1 DE ENERO AL 31 DE DICIEMBRE DE 2023</t>
  </si>
  <si>
    <t>LIC.JUAN FRANCISCO RAMIREZ SALCIDO</t>
  </si>
  <si>
    <t>MTRO. LUIS GARCÌA SOTELO</t>
  </si>
  <si>
    <t>PRESIDENTE INTERINO DEL MUNICIPIO DE GUADALAJARA</t>
  </si>
  <si>
    <t>TESORERO MUNICIPAL</t>
  </si>
  <si>
    <t>ASEJ2023-13-27-02-2024-1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</si>
</sst>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left" indent="1"/>
      <protection hidden="1"/>
    </xf>
    <xf numFmtId="0" fontId="0" fillId="0" borderId="4" xfId="0" applyFont="1" applyFill="1" applyBorder="1" applyAlignment="1" applyProtection="1">
      <alignment horizontal="left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1" fillId="0" borderId="4" xfId="0" applyFont="1" applyFill="1" applyBorder="1" applyAlignment="1" applyProtection="1">
      <alignment horizontal="left" indent="3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2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544</xdr:row>
      <xdr:rowOff>85725</xdr:rowOff>
    </xdr:from>
    <xdr:to>
      <xdr:col>7</xdr:col>
      <xdr:colOff>38100</xdr:colOff>
      <xdr:row>556</xdr:row>
      <xdr:rowOff>30953</xdr:rowOff>
    </xdr:to>
    <xdr:sp macro="" textlink="">
      <xdr:nvSpPr>
        <xdr:cNvPr id="2" name="1 Rectángulo"/>
        <xdr:cNvSpPr/>
      </xdr:nvSpPr>
      <xdr:spPr>
        <a:xfrm>
          <a:off x="409575" y="104308275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14999847407452621"/>
    <pageSetUpPr fitToPage="1"/>
  </sheetPr>
  <dimension ref="A1:AZ567"/>
  <sheetViews>
    <sheetView showGridLines="0" tabSelected="1" zoomScale="80" zoomScaleNormal="80" workbookViewId="0">
      <pane ySplit="5" topLeftCell="A525" activePane="bottomLeft" state="frozen"/>
      <selection pane="bottomLeft" activeCell="AG544" sqref="AG544:AU547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0"/>
      <c r="B1" s="50" t="s">
        <v>1049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ht="21" x14ac:dyDescent="0.35">
      <c r="A2" s="41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ht="18.75" x14ac:dyDescent="0.3">
      <c r="A3" s="42"/>
      <c r="B3" s="52" t="s">
        <v>1050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</f>
        <v>4404960662.2400007</v>
      </c>
      <c r="AY7" s="13">
        <f>AY8+AY29+AY35+AY40+AY72+AY81+AY102</f>
        <v>3945727859.0200009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2688952449.8500004</v>
      </c>
      <c r="AY8" s="15">
        <f>AY9+AY11+AY15+AY16+AY17+AY18+AY19+AY25+AY27</f>
        <v>2415481687.9800005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36202667.68</v>
      </c>
      <c r="AY9" s="17">
        <f>SUM(AY10)</f>
        <v>45723940.259999998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36202667.68</v>
      </c>
      <c r="AY10" s="20">
        <v>45723940.259999998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2443051581.6100006</v>
      </c>
      <c r="AY11" s="17">
        <f>SUM(AY12:AY14)</f>
        <v>2190440156.5599999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1548431222.6300001</v>
      </c>
      <c r="AY12" s="20">
        <v>1421731776.4100001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809741197.97000003</v>
      </c>
      <c r="AY13" s="20">
        <v>707016100.53999996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84879161.010000005</v>
      </c>
      <c r="AY14" s="20">
        <v>61692279.609999999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189238087.26999998</v>
      </c>
      <c r="AY19" s="17">
        <f>SUM(AY20:AY24)</f>
        <v>162087979.54999998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58941901.890000001</v>
      </c>
      <c r="AY20" s="20">
        <v>47998806.770000003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973691.62</v>
      </c>
      <c r="AY21" s="20">
        <v>276632.40999999997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71448515.670000002</v>
      </c>
      <c r="AY22" s="20">
        <v>71250096.739999995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24380486.199999999</v>
      </c>
      <c r="AY23" s="20">
        <v>13871039.26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33493491.890000001</v>
      </c>
      <c r="AY24" s="20">
        <v>28691404.370000001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20460113.289999999</v>
      </c>
      <c r="AY27" s="17">
        <f>SUM(AY28)</f>
        <v>17229611.609999999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20460113.289999999</v>
      </c>
      <c r="AY28" s="20">
        <v>17229611.609999999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490355.75</v>
      </c>
      <c r="AY35" s="15">
        <f>AY36+AY38</f>
        <v>3541.54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137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137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490355.75</v>
      </c>
      <c r="AY38" s="17">
        <f>SUM(AY39)</f>
        <v>3404.54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490355.75</v>
      </c>
      <c r="AY39" s="20">
        <v>3404.54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1374889925.6400003</v>
      </c>
      <c r="AY40" s="15">
        <f>AY41+AY46+AY47+AY62+AY68+AY70</f>
        <v>1195541001.8000002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374253349.06000006</v>
      </c>
      <c r="AY41" s="17">
        <f>SUM(AY42:AY45)</f>
        <v>356461087.73000002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181427209.02000001</v>
      </c>
      <c r="AY42" s="20">
        <v>177753865.77000001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26582040.739999998</v>
      </c>
      <c r="AY43" s="20">
        <v>28518224.27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55437561.390000001</v>
      </c>
      <c r="AY44" s="20">
        <v>52054855.109999999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110806537.91</v>
      </c>
      <c r="AY45" s="20">
        <v>98134142.579999998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899423708.68000007</v>
      </c>
      <c r="AY47" s="17">
        <f>SUM(AY48:AY61)</f>
        <v>751090292.89999998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126868416.23</v>
      </c>
      <c r="AY48" s="20">
        <v>122301160.62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68319661.859999999</v>
      </c>
      <c r="AY49" s="20">
        <v>50591856.890000001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447718660</v>
      </c>
      <c r="AY50" s="20">
        <v>344788102.85000002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40161.17</v>
      </c>
      <c r="AY51" s="20">
        <v>643008.81999999995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3639906.94</v>
      </c>
      <c r="AY52" s="20">
        <v>2904533.44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72692573.780000001</v>
      </c>
      <c r="AY53" s="20">
        <v>64767330.859999999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3803740.08</v>
      </c>
      <c r="AY54" s="20">
        <v>3915635.9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12373705</v>
      </c>
      <c r="AY55" s="20">
        <v>12749861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5518522.3499999996</v>
      </c>
      <c r="AY56" s="20">
        <v>7456013.25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0</v>
      </c>
      <c r="AY57" s="20">
        <v>0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69951498.799999997</v>
      </c>
      <c r="AY58" s="20">
        <v>70199292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15857818</v>
      </c>
      <c r="AY59" s="20">
        <v>15093940.66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60853965.200000003</v>
      </c>
      <c r="AY60" s="20">
        <v>44838476.609999999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11785079.27</v>
      </c>
      <c r="AY61" s="20">
        <v>10841080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37845702.509999998</v>
      </c>
      <c r="AY62" s="17">
        <f>SUM(AY63:AY67)</f>
        <v>39464095.159999996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9949902.6199999992</v>
      </c>
      <c r="AY63" s="20">
        <v>14494083.140000001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7211403.71</v>
      </c>
      <c r="AY64" s="20">
        <v>4072942.54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13116829.85</v>
      </c>
      <c r="AY65" s="20">
        <v>13287791.4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1201893.1499999999</v>
      </c>
      <c r="AY66" s="20">
        <v>840932.26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6365673.1799999997</v>
      </c>
      <c r="AY67" s="20">
        <v>6768345.8200000003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63367165.390000001</v>
      </c>
      <c r="AY70" s="17">
        <f>SUM(AY71)</f>
        <v>48525526.009999998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63367165.390000001</v>
      </c>
      <c r="AY71" s="20">
        <v>48525526.009999998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189903075.27000001</v>
      </c>
      <c r="AY72" s="15">
        <f>AY73+AY76+AY77+AY78+AY80</f>
        <v>160655615.90000001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189903075.27000001</v>
      </c>
      <c r="AY73" s="17">
        <f>SUM(AY74:AY75)</f>
        <v>160655615.90000001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267338.3</v>
      </c>
      <c r="AY74" s="20">
        <v>225852.5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189635736.97</v>
      </c>
      <c r="AY75" s="20">
        <v>160429763.40000001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150724855.72999999</v>
      </c>
      <c r="AY81" s="15">
        <f>AY82+AY83+AY85+AY87+AY89+AY91+AY93+AY94+AY100</f>
        <v>174046011.79999998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106932530.95999999</v>
      </c>
      <c r="AY83" s="17">
        <f>SUM(AY84)</f>
        <v>151627927.25999999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106932530.95999999</v>
      </c>
      <c r="AY84" s="20">
        <v>151627927.25999999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7421323.9900000002</v>
      </c>
      <c r="AY85" s="17">
        <f>SUM(AY86)</f>
        <v>4515913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7421323.9900000002</v>
      </c>
      <c r="AY86" s="20">
        <v>4515913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2095952.71</v>
      </c>
      <c r="AY87" s="17">
        <f>SUM(AY88)</f>
        <v>160943.45000000001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2095952.71</v>
      </c>
      <c r="AY88" s="20">
        <v>160943.45000000001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961411.75</v>
      </c>
      <c r="AY94" s="17">
        <f>SUM(AY95:AY99)</f>
        <v>646042.15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961411.75</v>
      </c>
      <c r="AY95" s="20">
        <v>646042.15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33313636.32</v>
      </c>
      <c r="AY100" s="17">
        <f>SUM(AY101)</f>
        <v>17095185.940000001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33313636.32</v>
      </c>
      <c r="AY101" s="20">
        <v>17095185.940000001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2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2" s="47" customFormat="1" x14ac:dyDescent="0.25">
      <c r="A114" s="43">
        <v>41900</v>
      </c>
      <c r="B114" s="44" t="s">
        <v>205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6">
        <f>AX115+AX116</f>
        <v>0</v>
      </c>
      <c r="AY114" s="46">
        <f>AY115+AY116</f>
        <v>0</v>
      </c>
      <c r="AZ114" s="46">
        <f>AZ115+AZ117+AZ118+AZ120+AZ121+AZ122+AZ123+AZ125</f>
        <v>0</v>
      </c>
    </row>
    <row r="115" spans="1:52" s="47" customFormat="1" x14ac:dyDescent="0.25">
      <c r="A115" s="43">
        <v>41910</v>
      </c>
      <c r="B115" s="48" t="s">
        <v>206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9">
        <v>0</v>
      </c>
      <c r="AY115" s="49">
        <v>0</v>
      </c>
    </row>
    <row r="116" spans="1:52" s="47" customFormat="1" x14ac:dyDescent="0.25">
      <c r="A116" s="43">
        <v>41920</v>
      </c>
      <c r="B116" s="48" t="s">
        <v>207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9">
        <v>0</v>
      </c>
      <c r="AY116" s="49">
        <v>0</v>
      </c>
    </row>
    <row r="117" spans="1:52" ht="15.75" x14ac:dyDescent="0.25">
      <c r="A117" s="10" t="s">
        <v>208</v>
      </c>
      <c r="B117" s="24" t="s">
        <v>209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6877031408.5599995</v>
      </c>
      <c r="AY117" s="13">
        <f>AY118+AY149</f>
        <v>6118717410.5299988</v>
      </c>
    </row>
    <row r="118" spans="1:52" x14ac:dyDescent="0.25">
      <c r="A118" s="10" t="s">
        <v>210</v>
      </c>
      <c r="B118" s="21" t="s">
        <v>211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6877031408.5599995</v>
      </c>
      <c r="AY118" s="15">
        <f>AY119+AY132+AY135+AY140+AY146</f>
        <v>6118717410.5299988</v>
      </c>
    </row>
    <row r="119" spans="1:52" x14ac:dyDescent="0.25">
      <c r="A119" s="10" t="s">
        <v>212</v>
      </c>
      <c r="B119" s="16" t="s">
        <v>213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5094558837.2000008</v>
      </c>
      <c r="AY119" s="17">
        <f>SUM(AY120:AY131)</f>
        <v>4668006109.3999996</v>
      </c>
    </row>
    <row r="120" spans="1:52" x14ac:dyDescent="0.25">
      <c r="A120" s="18" t="s">
        <v>214</v>
      </c>
      <c r="B120" s="19" t="s">
        <v>215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2367486112.4000001</v>
      </c>
      <c r="AY120" s="20">
        <v>2214611188.5999999</v>
      </c>
    </row>
    <row r="121" spans="1:52" x14ac:dyDescent="0.25">
      <c r="A121" s="18" t="s">
        <v>216</v>
      </c>
      <c r="B121" s="19" t="s">
        <v>217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362698133.80000001</v>
      </c>
      <c r="AY121" s="20">
        <v>349875759.13999999</v>
      </c>
    </row>
    <row r="122" spans="1:52" x14ac:dyDescent="0.25">
      <c r="A122" s="18" t="s">
        <v>218</v>
      </c>
      <c r="B122" s="19" t="s">
        <v>219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501547355.75</v>
      </c>
      <c r="AY122" s="20">
        <v>491070154.35000002</v>
      </c>
    </row>
    <row r="123" spans="1:52" x14ac:dyDescent="0.25">
      <c r="A123" s="18" t="s">
        <v>220</v>
      </c>
      <c r="B123" s="19" t="s">
        <v>221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2" x14ac:dyDescent="0.25">
      <c r="A124" s="18" t="s">
        <v>222</v>
      </c>
      <c r="B124" s="19" t="s">
        <v>223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2" x14ac:dyDescent="0.25">
      <c r="A125" s="18" t="s">
        <v>224</v>
      </c>
      <c r="B125" s="19" t="s">
        <v>225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74693541.700000003</v>
      </c>
      <c r="AY125" s="20">
        <v>62304165.82</v>
      </c>
    </row>
    <row r="126" spans="1:52" x14ac:dyDescent="0.25">
      <c r="A126" s="18" t="s">
        <v>226</v>
      </c>
      <c r="B126" s="19" t="s">
        <v>227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2" x14ac:dyDescent="0.25">
      <c r="A127" s="18" t="s">
        <v>228</v>
      </c>
      <c r="B127" s="19" t="s">
        <v>229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2" x14ac:dyDescent="0.25">
      <c r="A128" s="18" t="s">
        <v>230</v>
      </c>
      <c r="B128" s="19" t="s">
        <v>231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34994673.759999998</v>
      </c>
      <c r="AY128" s="20">
        <v>30141679.469999999</v>
      </c>
    </row>
    <row r="129" spans="1:51" x14ac:dyDescent="0.25">
      <c r="A129" s="18" t="s">
        <v>232</v>
      </c>
      <c r="B129" s="19" t="s">
        <v>233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634883883.95000005</v>
      </c>
      <c r="AY129" s="20">
        <v>688694803.95000005</v>
      </c>
    </row>
    <row r="130" spans="1:51" x14ac:dyDescent="0.25">
      <c r="A130" s="18" t="s">
        <v>234</v>
      </c>
      <c r="B130" s="19" t="s">
        <v>235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155577264.03</v>
      </c>
      <c r="AY130" s="20">
        <v>5144777.5199999996</v>
      </c>
    </row>
    <row r="131" spans="1:51" x14ac:dyDescent="0.25">
      <c r="A131" s="18" t="s">
        <v>236</v>
      </c>
      <c r="B131" s="19" t="s">
        <v>237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962677871.80999994</v>
      </c>
      <c r="AY131" s="20">
        <v>826163580.54999995</v>
      </c>
    </row>
    <row r="132" spans="1:51" x14ac:dyDescent="0.25">
      <c r="A132" s="10" t="s">
        <v>238</v>
      </c>
      <c r="B132" s="16" t="s">
        <v>239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1385259774.8099999</v>
      </c>
      <c r="AY132" s="17">
        <f>SUM(AY133:AY134)</f>
        <v>1156723424.8899999</v>
      </c>
    </row>
    <row r="133" spans="1:51" x14ac:dyDescent="0.25">
      <c r="A133" s="18" t="s">
        <v>240</v>
      </c>
      <c r="B133" s="19" t="s">
        <v>241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146394250.69999999</v>
      </c>
      <c r="AY133" s="20">
        <v>122663823.59</v>
      </c>
    </row>
    <row r="134" spans="1:51" x14ac:dyDescent="0.25">
      <c r="A134" s="18" t="s">
        <v>242</v>
      </c>
      <c r="B134" s="19" t="s">
        <v>243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1238865524.1099999</v>
      </c>
      <c r="AY134" s="20">
        <v>1034059601.3</v>
      </c>
    </row>
    <row r="135" spans="1:51" x14ac:dyDescent="0.25">
      <c r="A135" s="10" t="s">
        <v>244</v>
      </c>
      <c r="B135" s="16" t="s">
        <v>245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313409191.64999998</v>
      </c>
      <c r="AY135" s="17">
        <f>SUM(AY136:AY139)</f>
        <v>224337001.58000001</v>
      </c>
    </row>
    <row r="136" spans="1:51" x14ac:dyDescent="0.25">
      <c r="A136" s="18" t="s">
        <v>246</v>
      </c>
      <c r="B136" s="19" t="s">
        <v>247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248</v>
      </c>
      <c r="B137" s="19" t="s">
        <v>249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313409191.64999998</v>
      </c>
      <c r="AY137" s="20">
        <v>224337001.58000001</v>
      </c>
    </row>
    <row r="138" spans="1:51" x14ac:dyDescent="0.25">
      <c r="A138" s="18" t="s">
        <v>250</v>
      </c>
      <c r="B138" s="19" t="s">
        <v>251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252</v>
      </c>
      <c r="B139" s="19" t="s">
        <v>253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0</v>
      </c>
    </row>
    <row r="140" spans="1:51" x14ac:dyDescent="0.25">
      <c r="A140" s="10" t="s">
        <v>254</v>
      </c>
      <c r="B140" s="16" t="s">
        <v>255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83803604.900000006</v>
      </c>
      <c r="AY140" s="17">
        <f>SUM(AY141:AY145)</f>
        <v>69650874.659999996</v>
      </c>
    </row>
    <row r="141" spans="1:51" x14ac:dyDescent="0.25">
      <c r="A141" s="18" t="s">
        <v>256</v>
      </c>
      <c r="B141" s="19" t="s">
        <v>257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1352.14</v>
      </c>
      <c r="AY141" s="20">
        <v>5028119.4400000004</v>
      </c>
    </row>
    <row r="142" spans="1:51" x14ac:dyDescent="0.25">
      <c r="A142" s="18" t="s">
        <v>258</v>
      </c>
      <c r="B142" s="19" t="s">
        <v>259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8883391.6799999997</v>
      </c>
      <c r="AY142" s="20">
        <v>8518471.5500000007</v>
      </c>
    </row>
    <row r="143" spans="1:51" x14ac:dyDescent="0.25">
      <c r="A143" s="18" t="s">
        <v>260</v>
      </c>
      <c r="B143" s="19" t="s">
        <v>261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74918861.079999998</v>
      </c>
      <c r="AY143" s="20">
        <v>56104283.670000002</v>
      </c>
    </row>
    <row r="144" spans="1:51" x14ac:dyDescent="0.25">
      <c r="A144" s="18" t="s">
        <v>262</v>
      </c>
      <c r="B144" s="19" t="s">
        <v>263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264</v>
      </c>
      <c r="B145" s="19" t="s">
        <v>265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266</v>
      </c>
      <c r="B146" s="16" t="s">
        <v>267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268</v>
      </c>
      <c r="B147" s="19" t="s">
        <v>269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270</v>
      </c>
      <c r="B148" s="19" t="s">
        <v>271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272</v>
      </c>
      <c r="B149" s="21" t="s">
        <v>273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274</v>
      </c>
      <c r="B150" s="16" t="s">
        <v>275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276</v>
      </c>
      <c r="B151" s="19" t="s">
        <v>277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278</v>
      </c>
      <c r="B152" s="16" t="s">
        <v>279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280</v>
      </c>
      <c r="B153" s="16" t="s">
        <v>281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282</v>
      </c>
      <c r="B154" s="19" t="s">
        <v>283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284</v>
      </c>
      <c r="B155" s="16" t="s">
        <v>285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286</v>
      </c>
      <c r="B156" s="16" t="s">
        <v>287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288</v>
      </c>
      <c r="B157" s="19" t="s">
        <v>289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290</v>
      </c>
      <c r="B158" s="16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292</v>
      </c>
      <c r="B159" s="16" t="s">
        <v>293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294</v>
      </c>
      <c r="B160" s="19" t="s">
        <v>295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296</v>
      </c>
      <c r="B161" s="24" t="s">
        <v>297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62343.86</v>
      </c>
      <c r="AY161" s="13">
        <f>AY162+AY165+AY171+AY173+AY175</f>
        <v>0</v>
      </c>
    </row>
    <row r="162" spans="1:52" x14ac:dyDescent="0.25">
      <c r="A162" s="10" t="s">
        <v>298</v>
      </c>
      <c r="B162" s="21" t="s">
        <v>299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300</v>
      </c>
      <c r="B163" s="16" t="s">
        <v>301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302</v>
      </c>
      <c r="B164" s="16" t="s">
        <v>303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304</v>
      </c>
      <c r="B165" s="21" t="s">
        <v>305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306</v>
      </c>
      <c r="B166" s="16" t="s">
        <v>307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308</v>
      </c>
      <c r="B167" s="16" t="s">
        <v>309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310</v>
      </c>
      <c r="B168" s="16" t="s">
        <v>311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312</v>
      </c>
      <c r="B169" s="16" t="s">
        <v>313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314</v>
      </c>
      <c r="B170" s="16" t="s">
        <v>315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316</v>
      </c>
      <c r="B171" s="21" t="s">
        <v>317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318</v>
      </c>
      <c r="B172" s="16" t="s">
        <v>319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320</v>
      </c>
      <c r="B173" s="21" t="s">
        <v>321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322</v>
      </c>
      <c r="B174" s="16" t="s">
        <v>323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324</v>
      </c>
      <c r="B175" s="21" t="s">
        <v>325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62343.86</v>
      </c>
      <c r="AY175" s="15">
        <f>SUM(AY176:AY183)</f>
        <v>0</v>
      </c>
      <c r="AZ175" s="25"/>
    </row>
    <row r="176" spans="1:52" x14ac:dyDescent="0.25">
      <c r="A176" s="10" t="s">
        <v>326</v>
      </c>
      <c r="B176" s="16" t="s">
        <v>327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328</v>
      </c>
      <c r="B177" s="16" t="s">
        <v>329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62343.86</v>
      </c>
      <c r="AY177" s="17">
        <v>0</v>
      </c>
      <c r="AZ177" s="25"/>
    </row>
    <row r="178" spans="1:52" x14ac:dyDescent="0.25">
      <c r="A178" s="10" t="s">
        <v>330</v>
      </c>
      <c r="B178" s="16" t="s">
        <v>331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332</v>
      </c>
      <c r="B179" s="16" t="s">
        <v>333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334</v>
      </c>
      <c r="B180" s="16" t="s">
        <v>335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336</v>
      </c>
      <c r="B181" s="16" t="s">
        <v>337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338</v>
      </c>
      <c r="B182" s="16" t="s">
        <v>339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340</v>
      </c>
      <c r="B183" s="16" t="s">
        <v>341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57" t="s">
        <v>342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27">
        <f>AX7+AX117+AX161</f>
        <v>11282054414.66</v>
      </c>
      <c r="AY184" s="27">
        <f>AY7+AY117+AY161</f>
        <v>10064445269.549999</v>
      </c>
    </row>
    <row r="185" spans="1:52" ht="18.75" x14ac:dyDescent="0.25">
      <c r="A185" s="10" t="s">
        <v>343</v>
      </c>
      <c r="B185" s="28" t="s">
        <v>344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345</v>
      </c>
      <c r="B186" s="24" t="s">
        <v>346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7979473135.6599998</v>
      </c>
      <c r="AY186" s="13">
        <f>AY187+AY222+AY287</f>
        <v>7173718193.1400003</v>
      </c>
    </row>
    <row r="187" spans="1:52" x14ac:dyDescent="0.25">
      <c r="A187" s="10" t="s">
        <v>347</v>
      </c>
      <c r="B187" s="21" t="s">
        <v>348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4896167882.4099998</v>
      </c>
      <c r="AY187" s="15">
        <f>AY188+AY193+AY198+AY207+AY212+AY219</f>
        <v>4680561853.71</v>
      </c>
    </row>
    <row r="188" spans="1:52" x14ac:dyDescent="0.25">
      <c r="A188" s="10" t="s">
        <v>349</v>
      </c>
      <c r="B188" s="16" t="s">
        <v>350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2615517587.46</v>
      </c>
      <c r="AY188" s="17">
        <f>SUM(AY189:AY192)</f>
        <v>2525925351.6000004</v>
      </c>
    </row>
    <row r="189" spans="1:52" x14ac:dyDescent="0.25">
      <c r="A189" s="18" t="s">
        <v>351</v>
      </c>
      <c r="B189" s="19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20261387.030000001</v>
      </c>
      <c r="AY189" s="20">
        <v>20125360.84</v>
      </c>
    </row>
    <row r="190" spans="1:52" x14ac:dyDescent="0.25">
      <c r="A190" s="18" t="s">
        <v>353</v>
      </c>
      <c r="B190" s="19" t="s">
        <v>354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355</v>
      </c>
      <c r="B191" s="19" t="s">
        <v>356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2595256200.4299998</v>
      </c>
      <c r="AY191" s="20">
        <v>2505799990.7600002</v>
      </c>
    </row>
    <row r="192" spans="1:52" x14ac:dyDescent="0.25">
      <c r="A192" s="18" t="s">
        <v>357</v>
      </c>
      <c r="B192" s="19" t="s">
        <v>358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359</v>
      </c>
      <c r="B193" s="16" t="s">
        <v>360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376291410.37</v>
      </c>
      <c r="AY193" s="17">
        <f>SUM(AY194:AY197)</f>
        <v>338650705.45999998</v>
      </c>
    </row>
    <row r="194" spans="1:51" x14ac:dyDescent="0.25">
      <c r="A194" s="18" t="s">
        <v>361</v>
      </c>
      <c r="B194" s="19" t="s">
        <v>362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25586713.800000001</v>
      </c>
      <c r="AY194" s="20">
        <v>21080218.829999998</v>
      </c>
    </row>
    <row r="195" spans="1:51" x14ac:dyDescent="0.25">
      <c r="A195" s="18" t="s">
        <v>363</v>
      </c>
      <c r="B195" s="19" t="s">
        <v>364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350704696.56999999</v>
      </c>
      <c r="AY195" s="20">
        <v>317570486.63</v>
      </c>
    </row>
    <row r="196" spans="1:51" x14ac:dyDescent="0.25">
      <c r="A196" s="18" t="s">
        <v>365</v>
      </c>
      <c r="B196" s="19" t="s">
        <v>366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367</v>
      </c>
      <c r="B197" s="19" t="s">
        <v>368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369</v>
      </c>
      <c r="B198" s="16" t="s">
        <v>370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553068145.97000003</v>
      </c>
      <c r="AY198" s="17">
        <f>SUM(AY199:AY206)</f>
        <v>518851526.35000002</v>
      </c>
    </row>
    <row r="199" spans="1:51" x14ac:dyDescent="0.25">
      <c r="A199" s="18" t="s">
        <v>371</v>
      </c>
      <c r="B199" s="19" t="s">
        <v>372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98102825.379999995</v>
      </c>
      <c r="AY199" s="20">
        <v>83669000.420000002</v>
      </c>
    </row>
    <row r="200" spans="1:51" x14ac:dyDescent="0.25">
      <c r="A200" s="18" t="s">
        <v>373</v>
      </c>
      <c r="B200" s="19" t="s">
        <v>374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433856307.55000001</v>
      </c>
      <c r="AY200" s="20">
        <v>417820809.31999999</v>
      </c>
    </row>
    <row r="201" spans="1:51" x14ac:dyDescent="0.25">
      <c r="A201" s="18" t="s">
        <v>375</v>
      </c>
      <c r="B201" s="19" t="s">
        <v>376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21109013.039999999</v>
      </c>
      <c r="AY201" s="20">
        <v>17361716.609999999</v>
      </c>
    </row>
    <row r="202" spans="1:51" x14ac:dyDescent="0.25">
      <c r="A202" s="18" t="s">
        <v>377</v>
      </c>
      <c r="B202" s="19" t="s">
        <v>378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379</v>
      </c>
      <c r="B203" s="19" t="s">
        <v>380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381</v>
      </c>
      <c r="B204" s="19" t="s">
        <v>382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383</v>
      </c>
      <c r="B205" s="19" t="s">
        <v>384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385</v>
      </c>
      <c r="B206" s="19" t="s">
        <v>386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387</v>
      </c>
      <c r="B207" s="16" t="s">
        <v>388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903076584.7299999</v>
      </c>
      <c r="AY207" s="17">
        <f>SUM(AY208:AY211)</f>
        <v>893784595.58999991</v>
      </c>
    </row>
    <row r="208" spans="1:51" x14ac:dyDescent="0.25">
      <c r="A208" s="18" t="s">
        <v>389</v>
      </c>
      <c r="B208" s="19" t="s">
        <v>390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688823748.41999996</v>
      </c>
      <c r="AY208" s="20">
        <v>639493482.38999999</v>
      </c>
    </row>
    <row r="209" spans="1:51" x14ac:dyDescent="0.25">
      <c r="A209" s="18" t="s">
        <v>391</v>
      </c>
      <c r="B209" s="19" t="s">
        <v>392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89717202.019999996</v>
      </c>
      <c r="AY209" s="20">
        <v>82354532.049999997</v>
      </c>
    </row>
    <row r="210" spans="1:51" x14ac:dyDescent="0.25">
      <c r="A210" s="18" t="s">
        <v>393</v>
      </c>
      <c r="B210" s="19" t="s">
        <v>394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56521286.119999997</v>
      </c>
      <c r="AY210" s="20">
        <v>53796658.030000001</v>
      </c>
    </row>
    <row r="211" spans="1:51" x14ac:dyDescent="0.25">
      <c r="A211" s="18" t="s">
        <v>395</v>
      </c>
      <c r="B211" s="19" t="s">
        <v>396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68014348.170000002</v>
      </c>
      <c r="AY211" s="20">
        <v>118139923.12</v>
      </c>
    </row>
    <row r="212" spans="1:51" x14ac:dyDescent="0.25">
      <c r="A212" s="10" t="s">
        <v>397</v>
      </c>
      <c r="B212" s="16" t="s">
        <v>398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448214153.88</v>
      </c>
      <c r="AY212" s="17">
        <f>SUM(AY213:AY218)</f>
        <v>403349674.70999998</v>
      </c>
    </row>
    <row r="213" spans="1:51" x14ac:dyDescent="0.25">
      <c r="A213" s="18" t="s">
        <v>399</v>
      </c>
      <c r="B213" s="19" t="s">
        <v>400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401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759783.27</v>
      </c>
      <c r="AY214" s="20">
        <v>2625946.7999999998</v>
      </c>
    </row>
    <row r="215" spans="1:51" x14ac:dyDescent="0.25">
      <c r="A215" s="18" t="s">
        <v>402</v>
      </c>
      <c r="B215" s="19" t="s">
        <v>403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244219.92</v>
      </c>
    </row>
    <row r="216" spans="1:51" x14ac:dyDescent="0.25">
      <c r="A216" s="18" t="s">
        <v>404</v>
      </c>
      <c r="B216" s="19" t="s">
        <v>405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41853428.5</v>
      </c>
      <c r="AY216" s="20">
        <v>37555730.030000001</v>
      </c>
    </row>
    <row r="217" spans="1:51" x14ac:dyDescent="0.25">
      <c r="A217" s="18" t="s">
        <v>406</v>
      </c>
      <c r="B217" s="19" t="s">
        <v>407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298766.67</v>
      </c>
      <c r="AY217" s="20">
        <v>306000</v>
      </c>
    </row>
    <row r="218" spans="1:51" x14ac:dyDescent="0.25">
      <c r="A218" s="18" t="s">
        <v>408</v>
      </c>
      <c r="B218" s="19" t="s">
        <v>409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405302175.44</v>
      </c>
      <c r="AY218" s="20">
        <v>362617777.95999998</v>
      </c>
    </row>
    <row r="219" spans="1:51" x14ac:dyDescent="0.25">
      <c r="A219" s="10" t="s">
        <v>410</v>
      </c>
      <c r="B219" s="16" t="s">
        <v>411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412</v>
      </c>
      <c r="B220" s="19" t="s">
        <v>413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414</v>
      </c>
      <c r="B221" s="19" t="s">
        <v>415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416</v>
      </c>
      <c r="B222" s="21" t="s">
        <v>417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480930495.54999995</v>
      </c>
      <c r="AY222" s="15">
        <f>AY223+AY232+AY236+AY246+AY256+AY264+AY267+AY273+AY277</f>
        <v>417880884.38999999</v>
      </c>
    </row>
    <row r="223" spans="1:51" x14ac:dyDescent="0.25">
      <c r="A223" s="10" t="s">
        <v>418</v>
      </c>
      <c r="B223" s="16" t="s">
        <v>419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48409596.369999997</v>
      </c>
      <c r="AY223" s="17">
        <f>SUM(AY224:AY231)</f>
        <v>53126947.149999991</v>
      </c>
    </row>
    <row r="224" spans="1:51" x14ac:dyDescent="0.25">
      <c r="A224" s="18" t="s">
        <v>420</v>
      </c>
      <c r="B224" s="19" t="s">
        <v>421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6805129.75</v>
      </c>
      <c r="AY224" s="20">
        <v>9542100.0399999991</v>
      </c>
    </row>
    <row r="225" spans="1:51" x14ac:dyDescent="0.25">
      <c r="A225" s="18" t="s">
        <v>422</v>
      </c>
      <c r="B225" s="19" t="s">
        <v>423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32357.66</v>
      </c>
      <c r="AY225" s="20">
        <v>10489.44</v>
      </c>
    </row>
    <row r="226" spans="1:51" x14ac:dyDescent="0.25">
      <c r="A226" s="18" t="s">
        <v>424</v>
      </c>
      <c r="B226" s="19" t="s">
        <v>425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4060</v>
      </c>
      <c r="AY226" s="20">
        <v>0</v>
      </c>
    </row>
    <row r="227" spans="1:51" x14ac:dyDescent="0.25">
      <c r="A227" s="18" t="s">
        <v>426</v>
      </c>
      <c r="B227" s="19" t="s">
        <v>427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2255125.35</v>
      </c>
      <c r="AY227" s="20">
        <v>2520284.21</v>
      </c>
    </row>
    <row r="228" spans="1:51" x14ac:dyDescent="0.25">
      <c r="A228" s="18" t="s">
        <v>428</v>
      </c>
      <c r="B228" s="19" t="s">
        <v>429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1256250.95</v>
      </c>
      <c r="AY228" s="20">
        <v>3308883.51</v>
      </c>
    </row>
    <row r="229" spans="1:51" x14ac:dyDescent="0.25">
      <c r="A229" s="18" t="s">
        <v>430</v>
      </c>
      <c r="B229" s="19" t="s">
        <v>431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26491459.010000002</v>
      </c>
      <c r="AY229" s="20">
        <v>19277514.25</v>
      </c>
    </row>
    <row r="230" spans="1:51" x14ac:dyDescent="0.25">
      <c r="A230" s="18" t="s">
        <v>432</v>
      </c>
      <c r="B230" s="19" t="s">
        <v>433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223364.21</v>
      </c>
      <c r="AY230" s="20">
        <v>238900.12</v>
      </c>
    </row>
    <row r="231" spans="1:51" x14ac:dyDescent="0.25">
      <c r="A231" s="18" t="s">
        <v>434</v>
      </c>
      <c r="B231" s="19" t="s">
        <v>435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11341849.439999999</v>
      </c>
      <c r="AY231" s="20">
        <v>18228775.579999998</v>
      </c>
    </row>
    <row r="232" spans="1:51" x14ac:dyDescent="0.25">
      <c r="A232" s="10" t="s">
        <v>436</v>
      </c>
      <c r="B232" s="16" t="s">
        <v>437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15726196.439999999</v>
      </c>
      <c r="AY232" s="17">
        <f>SUM(AY233:AY235)</f>
        <v>21037825.57</v>
      </c>
    </row>
    <row r="233" spans="1:51" x14ac:dyDescent="0.25">
      <c r="A233" s="18" t="s">
        <v>438</v>
      </c>
      <c r="B233" s="19" t="s">
        <v>439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12390977.220000001</v>
      </c>
      <c r="AY233" s="20">
        <v>18493469.399999999</v>
      </c>
    </row>
    <row r="234" spans="1:51" x14ac:dyDescent="0.25">
      <c r="A234" s="18" t="s">
        <v>440</v>
      </c>
      <c r="B234" s="19" t="s">
        <v>441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2770306.37</v>
      </c>
      <c r="AY234" s="20">
        <v>2513044.64</v>
      </c>
    </row>
    <row r="235" spans="1:51" x14ac:dyDescent="0.25">
      <c r="A235" s="18" t="s">
        <v>442</v>
      </c>
      <c r="B235" s="19" t="s">
        <v>443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564912.85</v>
      </c>
      <c r="AY235" s="20">
        <v>31311.53</v>
      </c>
    </row>
    <row r="236" spans="1:51" x14ac:dyDescent="0.25">
      <c r="A236" s="10" t="s">
        <v>444</v>
      </c>
      <c r="B236" s="16" t="s">
        <v>445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4681948.0500000007</v>
      </c>
      <c r="AY236" s="17">
        <f>SUM(AY237:AY245)</f>
        <v>2340876.1899999995</v>
      </c>
    </row>
    <row r="237" spans="1:51" x14ac:dyDescent="0.25">
      <c r="A237" s="18" t="s">
        <v>446</v>
      </c>
      <c r="B237" s="19" t="s">
        <v>447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4540300.95</v>
      </c>
      <c r="AY237" s="20">
        <v>2326404.48</v>
      </c>
    </row>
    <row r="238" spans="1:51" x14ac:dyDescent="0.25">
      <c r="A238" s="18" t="s">
        <v>448</v>
      </c>
      <c r="B238" s="19" t="s">
        <v>449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852.5</v>
      </c>
      <c r="AY238" s="20">
        <v>5138.13</v>
      </c>
    </row>
    <row r="239" spans="1:51" x14ac:dyDescent="0.25">
      <c r="A239" s="18" t="s">
        <v>450</v>
      </c>
      <c r="B239" s="19" t="s">
        <v>451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499.92</v>
      </c>
    </row>
    <row r="240" spans="1:51" x14ac:dyDescent="0.25">
      <c r="A240" s="18" t="s">
        <v>452</v>
      </c>
      <c r="B240" s="19" t="s">
        <v>453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7334.41</v>
      </c>
      <c r="AY240" s="20">
        <v>0</v>
      </c>
    </row>
    <row r="241" spans="1:51" x14ac:dyDescent="0.25">
      <c r="A241" s="18" t="s">
        <v>454</v>
      </c>
      <c r="B241" s="19" t="s">
        <v>455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3688.8</v>
      </c>
    </row>
    <row r="242" spans="1:51" x14ac:dyDescent="0.25">
      <c r="A242" s="18" t="s">
        <v>456</v>
      </c>
      <c r="B242" s="19" t="s">
        <v>457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458</v>
      </c>
      <c r="B243" s="19" t="s">
        <v>459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1220.19</v>
      </c>
      <c r="AY243" s="20">
        <v>5144.8599999999997</v>
      </c>
    </row>
    <row r="244" spans="1:51" x14ac:dyDescent="0.25">
      <c r="A244" s="18" t="s">
        <v>460</v>
      </c>
      <c r="B244" s="19" t="s">
        <v>461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132240</v>
      </c>
      <c r="AY244" s="20">
        <v>0</v>
      </c>
    </row>
    <row r="245" spans="1:51" x14ac:dyDescent="0.25">
      <c r="A245" s="18" t="s">
        <v>462</v>
      </c>
      <c r="B245" s="19" t="s">
        <v>463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464</v>
      </c>
      <c r="B246" s="16" t="s">
        <v>465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68334556.590000004</v>
      </c>
      <c r="AY246" s="17">
        <f>SUM(AY247:AY255)</f>
        <v>59777869.670000002</v>
      </c>
    </row>
    <row r="247" spans="1:51" x14ac:dyDescent="0.25">
      <c r="A247" s="18" t="s">
        <v>466</v>
      </c>
      <c r="B247" s="19" t="s">
        <v>467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1812552.05</v>
      </c>
      <c r="AY247" s="20">
        <v>1193030.6100000001</v>
      </c>
    </row>
    <row r="248" spans="1:51" x14ac:dyDescent="0.25">
      <c r="A248" s="18" t="s">
        <v>468</v>
      </c>
      <c r="B248" s="19" t="s">
        <v>469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842989.51</v>
      </c>
      <c r="AY248" s="20">
        <v>689908.12</v>
      </c>
    </row>
    <row r="249" spans="1:51" x14ac:dyDescent="0.25">
      <c r="A249" s="18" t="s">
        <v>470</v>
      </c>
      <c r="B249" s="19" t="s">
        <v>471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165972.89000000001</v>
      </c>
      <c r="AY249" s="20">
        <v>127997.97</v>
      </c>
    </row>
    <row r="250" spans="1:51" x14ac:dyDescent="0.25">
      <c r="A250" s="18" t="s">
        <v>472</v>
      </c>
      <c r="B250" s="19" t="s">
        <v>473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228082.22</v>
      </c>
      <c r="AY250" s="20">
        <v>134929.67000000001</v>
      </c>
    </row>
    <row r="251" spans="1:51" x14ac:dyDescent="0.25">
      <c r="A251" s="18" t="s">
        <v>474</v>
      </c>
      <c r="B251" s="19" t="s">
        <v>475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65151.49</v>
      </c>
      <c r="AY251" s="20">
        <v>29661.01</v>
      </c>
    </row>
    <row r="252" spans="1:51" x14ac:dyDescent="0.25">
      <c r="A252" s="18" t="s">
        <v>476</v>
      </c>
      <c r="B252" s="19" t="s">
        <v>477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10737724.01</v>
      </c>
      <c r="AY252" s="20">
        <v>8552323.3300000001</v>
      </c>
    </row>
    <row r="253" spans="1:51" x14ac:dyDescent="0.25">
      <c r="A253" s="18" t="s">
        <v>478</v>
      </c>
      <c r="B253" s="19" t="s">
        <v>479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5003509.8899999997</v>
      </c>
      <c r="AY253" s="20">
        <v>4161051.63</v>
      </c>
    </row>
    <row r="254" spans="1:51" x14ac:dyDescent="0.25">
      <c r="A254" s="18" t="s">
        <v>480</v>
      </c>
      <c r="B254" s="19" t="s">
        <v>481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207938.49</v>
      </c>
      <c r="AY254" s="20">
        <v>360894.26</v>
      </c>
    </row>
    <row r="255" spans="1:51" x14ac:dyDescent="0.25">
      <c r="A255" s="18" t="s">
        <v>482</v>
      </c>
      <c r="B255" s="19" t="s">
        <v>483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49270636.039999999</v>
      </c>
      <c r="AY255" s="20">
        <v>44528073.07</v>
      </c>
    </row>
    <row r="256" spans="1:51" x14ac:dyDescent="0.25">
      <c r="A256" s="10" t="s">
        <v>484</v>
      </c>
      <c r="B256" s="16" t="s">
        <v>485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31803452.530000001</v>
      </c>
      <c r="AY256" s="17">
        <f>SUM(AY257:AY263)</f>
        <v>25498246.520000003</v>
      </c>
    </row>
    <row r="257" spans="1:51" x14ac:dyDescent="0.25">
      <c r="A257" s="18" t="s">
        <v>486</v>
      </c>
      <c r="B257" s="19" t="s">
        <v>487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3379.21</v>
      </c>
      <c r="AY257" s="20">
        <v>5697.88</v>
      </c>
    </row>
    <row r="258" spans="1:51" x14ac:dyDescent="0.25">
      <c r="A258" s="18" t="s">
        <v>488</v>
      </c>
      <c r="B258" s="19" t="s">
        <v>489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949430.52</v>
      </c>
      <c r="AY258" s="20">
        <v>300296.61</v>
      </c>
    </row>
    <row r="259" spans="1:51" x14ac:dyDescent="0.25">
      <c r="A259" s="18" t="s">
        <v>490</v>
      </c>
      <c r="B259" s="19" t="s">
        <v>491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15596421.57</v>
      </c>
      <c r="AY259" s="20">
        <v>11092457.65</v>
      </c>
    </row>
    <row r="260" spans="1:51" x14ac:dyDescent="0.25">
      <c r="A260" s="18" t="s">
        <v>492</v>
      </c>
      <c r="B260" s="19" t="s">
        <v>493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13670257.75</v>
      </c>
      <c r="AY260" s="20">
        <v>9762507.5899999999</v>
      </c>
    </row>
    <row r="261" spans="1:51" x14ac:dyDescent="0.25">
      <c r="A261" s="18" t="s">
        <v>494</v>
      </c>
      <c r="B261" s="19" t="s">
        <v>495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163328</v>
      </c>
      <c r="AY261" s="20">
        <v>3542449.85</v>
      </c>
    </row>
    <row r="262" spans="1:51" x14ac:dyDescent="0.25">
      <c r="A262" s="18" t="s">
        <v>496</v>
      </c>
      <c r="B262" s="19" t="s">
        <v>497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1339870.28</v>
      </c>
      <c r="AY262" s="20">
        <v>626189.68999999994</v>
      </c>
    </row>
    <row r="263" spans="1:51" x14ac:dyDescent="0.25">
      <c r="A263" s="18" t="s">
        <v>498</v>
      </c>
      <c r="B263" s="19" t="s">
        <v>499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80765.2</v>
      </c>
      <c r="AY263" s="20">
        <v>168647.25</v>
      </c>
    </row>
    <row r="264" spans="1:51" x14ac:dyDescent="0.25">
      <c r="A264" s="10" t="s">
        <v>500</v>
      </c>
      <c r="B264" s="16" t="s">
        <v>501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210061184.91</v>
      </c>
      <c r="AY264" s="17">
        <f>SUM(AY265:AY266)</f>
        <v>180119760.83000001</v>
      </c>
    </row>
    <row r="265" spans="1:51" x14ac:dyDescent="0.25">
      <c r="A265" s="18" t="s">
        <v>502</v>
      </c>
      <c r="B265" s="19" t="s">
        <v>503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210061184.91</v>
      </c>
      <c r="AY265" s="20">
        <v>180119760.83000001</v>
      </c>
    </row>
    <row r="266" spans="1:51" x14ac:dyDescent="0.25">
      <c r="A266" s="18" t="s">
        <v>504</v>
      </c>
      <c r="B266" s="19" t="s">
        <v>505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506</v>
      </c>
      <c r="B267" s="16" t="s">
        <v>507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75291436.270000011</v>
      </c>
      <c r="AY267" s="17">
        <f>SUM(AY268:AY272)</f>
        <v>52562295.82</v>
      </c>
    </row>
    <row r="268" spans="1:51" x14ac:dyDescent="0.25">
      <c r="A268" s="18" t="s">
        <v>508</v>
      </c>
      <c r="B268" s="19" t="s">
        <v>509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63155288.310000002</v>
      </c>
      <c r="AY268" s="20">
        <v>36558171.189999998</v>
      </c>
    </row>
    <row r="269" spans="1:51" x14ac:dyDescent="0.25">
      <c r="A269" s="18" t="s">
        <v>510</v>
      </c>
      <c r="B269" s="19" t="s">
        <v>511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10726977.09</v>
      </c>
      <c r="AY269" s="20">
        <v>15575895.93</v>
      </c>
    </row>
    <row r="270" spans="1:51" x14ac:dyDescent="0.25">
      <c r="A270" s="18" t="s">
        <v>512</v>
      </c>
      <c r="B270" s="19" t="s">
        <v>513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709307.5</v>
      </c>
      <c r="AY270" s="20">
        <v>408371.6</v>
      </c>
    </row>
    <row r="271" spans="1:51" x14ac:dyDescent="0.25">
      <c r="A271" s="18" t="s">
        <v>514</v>
      </c>
      <c r="B271" s="19" t="s">
        <v>515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74649.97</v>
      </c>
      <c r="AY271" s="20">
        <v>5908.6</v>
      </c>
    </row>
    <row r="272" spans="1:51" x14ac:dyDescent="0.25">
      <c r="A272" s="18" t="s">
        <v>516</v>
      </c>
      <c r="B272" s="19" t="s">
        <v>517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625213.4</v>
      </c>
      <c r="AY272" s="20">
        <v>13948.5</v>
      </c>
    </row>
    <row r="273" spans="1:51" x14ac:dyDescent="0.25">
      <c r="A273" s="10" t="s">
        <v>518</v>
      </c>
      <c r="B273" s="16" t="s">
        <v>519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2359909.7999999998</v>
      </c>
      <c r="AY273" s="17">
        <f>SUM(AY274:AY276)</f>
        <v>5130705.4000000004</v>
      </c>
    </row>
    <row r="274" spans="1:51" x14ac:dyDescent="0.25">
      <c r="A274" s="18" t="s">
        <v>520</v>
      </c>
      <c r="B274" s="19" t="s">
        <v>521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522</v>
      </c>
      <c r="B275" s="19" t="s">
        <v>523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2359909.7999999998</v>
      </c>
      <c r="AY275" s="20">
        <v>5130705.4000000004</v>
      </c>
    </row>
    <row r="276" spans="1:51" x14ac:dyDescent="0.25">
      <c r="A276" s="18" t="s">
        <v>524</v>
      </c>
      <c r="B276" s="19" t="s">
        <v>525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526</v>
      </c>
      <c r="B277" s="16" t="s">
        <v>527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24262214.590000004</v>
      </c>
      <c r="AY277" s="17">
        <f>SUM(AY278:AY286)</f>
        <v>18286357.239999998</v>
      </c>
    </row>
    <row r="278" spans="1:51" x14ac:dyDescent="0.25">
      <c r="A278" s="18" t="s">
        <v>528</v>
      </c>
      <c r="B278" s="19" t="s">
        <v>529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4488042.83</v>
      </c>
      <c r="AY278" s="20">
        <v>3112032.23</v>
      </c>
    </row>
    <row r="279" spans="1:51" x14ac:dyDescent="0.25">
      <c r="A279" s="18" t="s">
        <v>530</v>
      </c>
      <c r="B279" s="19" t="s">
        <v>531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1174926.81</v>
      </c>
      <c r="AY279" s="20">
        <v>754987.05</v>
      </c>
    </row>
    <row r="280" spans="1:51" x14ac:dyDescent="0.25">
      <c r="A280" s="18" t="s">
        <v>532</v>
      </c>
      <c r="B280" s="19" t="s">
        <v>533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1382673.91</v>
      </c>
      <c r="AY280" s="20">
        <v>18073.490000000002</v>
      </c>
    </row>
    <row r="281" spans="1:51" x14ac:dyDescent="0.25">
      <c r="A281" s="18" t="s">
        <v>534</v>
      </c>
      <c r="B281" s="19" t="s">
        <v>535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565483.81999999995</v>
      </c>
      <c r="AY281" s="20">
        <v>2229770.27</v>
      </c>
    </row>
    <row r="282" spans="1:51" x14ac:dyDescent="0.25">
      <c r="A282" s="18" t="s">
        <v>536</v>
      </c>
      <c r="B282" s="19" t="s">
        <v>537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35206.230000000003</v>
      </c>
      <c r="AY282" s="20">
        <v>11948</v>
      </c>
    </row>
    <row r="283" spans="1:51" x14ac:dyDescent="0.25">
      <c r="A283" s="18" t="s">
        <v>538</v>
      </c>
      <c r="B283" s="19" t="s">
        <v>539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14338871.560000001</v>
      </c>
      <c r="AY283" s="20">
        <v>10164526.92</v>
      </c>
    </row>
    <row r="284" spans="1:51" x14ac:dyDescent="0.25">
      <c r="A284" s="18" t="s">
        <v>540</v>
      </c>
      <c r="B284" s="19" t="s">
        <v>541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542</v>
      </c>
      <c r="B285" s="19" t="s">
        <v>543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2274982.2000000002</v>
      </c>
      <c r="AY285" s="20">
        <v>1987662.54</v>
      </c>
    </row>
    <row r="286" spans="1:51" x14ac:dyDescent="0.25">
      <c r="A286" s="18" t="s">
        <v>544</v>
      </c>
      <c r="B286" s="19" t="s">
        <v>545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2027.23</v>
      </c>
      <c r="AY286" s="20">
        <v>7356.74</v>
      </c>
    </row>
    <row r="287" spans="1:51" x14ac:dyDescent="0.25">
      <c r="A287" s="10" t="s">
        <v>546</v>
      </c>
      <c r="B287" s="21" t="s">
        <v>547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2602374757.7000003</v>
      </c>
      <c r="AY287" s="15">
        <f>AY288+AY298+AY308+AY318+AY328+AY338+AY346+AY356+AY362</f>
        <v>2075275455.0399997</v>
      </c>
    </row>
    <row r="288" spans="1:51" x14ac:dyDescent="0.25">
      <c r="A288" s="10" t="s">
        <v>548</v>
      </c>
      <c r="B288" s="16" t="s">
        <v>549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231155174.49000001</v>
      </c>
      <c r="AY288" s="17">
        <v>210121878.72</v>
      </c>
    </row>
    <row r="289" spans="1:51" x14ac:dyDescent="0.25">
      <c r="A289" s="18" t="s">
        <v>550</v>
      </c>
      <c r="B289" s="19" t="s">
        <v>551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202459917.55000001</v>
      </c>
      <c r="AY289" s="20">
        <v>188369611.41999999</v>
      </c>
    </row>
    <row r="290" spans="1:51" x14ac:dyDescent="0.25">
      <c r="A290" s="18" t="s">
        <v>552</v>
      </c>
      <c r="B290" s="19" t="s">
        <v>553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3022750.83</v>
      </c>
      <c r="AY290" s="20">
        <v>4113141.75</v>
      </c>
    </row>
    <row r="291" spans="1:51" x14ac:dyDescent="0.25">
      <c r="A291" s="18" t="s">
        <v>554</v>
      </c>
      <c r="B291" s="19" t="s">
        <v>555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144868.98000000001</v>
      </c>
      <c r="AY291" s="20">
        <v>321724.83</v>
      </c>
    </row>
    <row r="292" spans="1:51" x14ac:dyDescent="0.25">
      <c r="A292" s="18" t="s">
        <v>556</v>
      </c>
      <c r="B292" s="19" t="s">
        <v>557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3079850.1</v>
      </c>
      <c r="AY292" s="20">
        <v>3114511.84</v>
      </c>
    </row>
    <row r="293" spans="1:51" x14ac:dyDescent="0.25">
      <c r="A293" s="18" t="s">
        <v>558</v>
      </c>
      <c r="B293" s="19" t="s">
        <v>559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25">
      <c r="A294" s="18" t="s">
        <v>560</v>
      </c>
      <c r="B294" s="19" t="s">
        <v>561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7014552.3600000003</v>
      </c>
      <c r="AY294" s="20">
        <v>3216459.4</v>
      </c>
    </row>
    <row r="295" spans="1:51" x14ac:dyDescent="0.25">
      <c r="A295" s="18" t="s">
        <v>562</v>
      </c>
      <c r="B295" s="19" t="s">
        <v>563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15401778.74</v>
      </c>
      <c r="AY295" s="20">
        <v>10952596.34</v>
      </c>
    </row>
    <row r="296" spans="1:51" x14ac:dyDescent="0.25">
      <c r="A296" s="18" t="s">
        <v>564</v>
      </c>
      <c r="B296" s="19" t="s">
        <v>565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30455.95</v>
      </c>
      <c r="AY296" s="20">
        <v>33833.14</v>
      </c>
    </row>
    <row r="297" spans="1:51" x14ac:dyDescent="0.25">
      <c r="A297" s="18" t="s">
        <v>566</v>
      </c>
      <c r="B297" s="19" t="s">
        <v>567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999.98</v>
      </c>
      <c r="AY297" s="20">
        <v>0</v>
      </c>
    </row>
    <row r="298" spans="1:51" x14ac:dyDescent="0.25">
      <c r="A298" s="10" t="s">
        <v>568</v>
      </c>
      <c r="B298" s="16" t="s">
        <v>569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606778792.12</v>
      </c>
      <c r="AY298" s="17">
        <f>SUM(AY299:AY307)</f>
        <v>355293137.94</v>
      </c>
    </row>
    <row r="299" spans="1:51" x14ac:dyDescent="0.25">
      <c r="A299" s="18" t="s">
        <v>570</v>
      </c>
      <c r="B299" s="19" t="s">
        <v>571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572</v>
      </c>
      <c r="B300" s="19" t="s">
        <v>573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15036234.92</v>
      </c>
      <c r="AY300" s="20">
        <v>15074739.560000001</v>
      </c>
    </row>
    <row r="301" spans="1:51" x14ac:dyDescent="0.25">
      <c r="A301" s="18" t="s">
        <v>574</v>
      </c>
      <c r="B301" s="19" t="s">
        <v>575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17710367.289999999</v>
      </c>
      <c r="AY301" s="20">
        <v>4794083.84</v>
      </c>
    </row>
    <row r="302" spans="1:51" x14ac:dyDescent="0.25">
      <c r="A302" s="18" t="s">
        <v>576</v>
      </c>
      <c r="B302" s="19" t="s">
        <v>577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578</v>
      </c>
      <c r="B303" s="19" t="s">
        <v>579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385938760.99000001</v>
      </c>
      <c r="AY303" s="20">
        <v>234417002.19</v>
      </c>
    </row>
    <row r="304" spans="1:51" x14ac:dyDescent="0.25">
      <c r="A304" s="18" t="s">
        <v>580</v>
      </c>
      <c r="B304" s="19" t="s">
        <v>581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136317821.58000001</v>
      </c>
      <c r="AY304" s="20">
        <v>45600246.100000001</v>
      </c>
    </row>
    <row r="305" spans="1:51" x14ac:dyDescent="0.25">
      <c r="A305" s="18" t="s">
        <v>582</v>
      </c>
      <c r="B305" s="19" t="s">
        <v>583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584</v>
      </c>
      <c r="B306" s="19" t="s">
        <v>585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586</v>
      </c>
      <c r="B307" s="19" t="s">
        <v>587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51775607.340000004</v>
      </c>
      <c r="AY307" s="20">
        <v>55407066.25</v>
      </c>
    </row>
    <row r="308" spans="1:51" x14ac:dyDescent="0.25">
      <c r="A308" s="10" t="s">
        <v>588</v>
      </c>
      <c r="B308" s="16" t="s">
        <v>589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199034810.86999997</v>
      </c>
      <c r="AY308" s="17">
        <f>SUM(AY309:AY317)</f>
        <v>147381818.66</v>
      </c>
    </row>
    <row r="309" spans="1:51" x14ac:dyDescent="0.25">
      <c r="A309" s="18" t="s">
        <v>590</v>
      </c>
      <c r="B309" s="19" t="s">
        <v>591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119775301.55</v>
      </c>
      <c r="AY309" s="20">
        <v>64352353.25</v>
      </c>
    </row>
    <row r="310" spans="1:51" x14ac:dyDescent="0.25">
      <c r="A310" s="18" t="s">
        <v>592</v>
      </c>
      <c r="B310" s="19" t="s">
        <v>593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6971311.5999999996</v>
      </c>
      <c r="AY310" s="20">
        <v>20433113.899999999</v>
      </c>
    </row>
    <row r="311" spans="1:51" x14ac:dyDescent="0.25">
      <c r="A311" s="18" t="s">
        <v>594</v>
      </c>
      <c r="B311" s="19" t="s">
        <v>595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38202875.740000002</v>
      </c>
      <c r="AY311" s="20">
        <v>23686886.420000002</v>
      </c>
    </row>
    <row r="312" spans="1:51" x14ac:dyDescent="0.25">
      <c r="A312" s="18" t="s">
        <v>596</v>
      </c>
      <c r="B312" s="19" t="s">
        <v>597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6346112.5300000003</v>
      </c>
      <c r="AY312" s="20">
        <v>8172439.0599999996</v>
      </c>
    </row>
    <row r="313" spans="1:51" x14ac:dyDescent="0.25">
      <c r="A313" s="18" t="s">
        <v>598</v>
      </c>
      <c r="B313" s="19" t="s">
        <v>599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2959169.99</v>
      </c>
    </row>
    <row r="314" spans="1:51" x14ac:dyDescent="0.25">
      <c r="A314" s="18" t="s">
        <v>600</v>
      </c>
      <c r="B314" s="19" t="s">
        <v>601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10159317.67</v>
      </c>
      <c r="AY314" s="20">
        <v>8769259.8800000008</v>
      </c>
    </row>
    <row r="315" spans="1:51" x14ac:dyDescent="0.25">
      <c r="A315" s="18" t="s">
        <v>602</v>
      </c>
      <c r="B315" s="19" t="s">
        <v>603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604</v>
      </c>
      <c r="B316" s="19" t="s">
        <v>605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522386.68</v>
      </c>
      <c r="AY316" s="20">
        <v>47590.93</v>
      </c>
    </row>
    <row r="317" spans="1:51" x14ac:dyDescent="0.25">
      <c r="A317" s="18" t="s">
        <v>606</v>
      </c>
      <c r="B317" s="19" t="s">
        <v>607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17057505.100000001</v>
      </c>
      <c r="AY317" s="20">
        <v>18961005.23</v>
      </c>
    </row>
    <row r="318" spans="1:51" x14ac:dyDescent="0.25">
      <c r="A318" s="10" t="s">
        <v>608</v>
      </c>
      <c r="B318" s="16" t="s">
        <v>609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201972213.58999997</v>
      </c>
      <c r="AY318" s="17">
        <f>SUM(AY319:AY327)</f>
        <v>128591432.81</v>
      </c>
    </row>
    <row r="319" spans="1:51" x14ac:dyDescent="0.25">
      <c r="A319" s="18" t="s">
        <v>610</v>
      </c>
      <c r="B319" s="19" t="s">
        <v>611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25350802.420000002</v>
      </c>
      <c r="AY319" s="20">
        <v>17587611.280000001</v>
      </c>
    </row>
    <row r="320" spans="1:51" x14ac:dyDescent="0.25">
      <c r="A320" s="18" t="s">
        <v>612</v>
      </c>
      <c r="B320" s="19" t="s">
        <v>613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60383723.43</v>
      </c>
      <c r="AY320" s="20">
        <v>25699193.100000001</v>
      </c>
    </row>
    <row r="321" spans="1:51" x14ac:dyDescent="0.25">
      <c r="A321" s="18" t="s">
        <v>614</v>
      </c>
      <c r="B321" s="19" t="s">
        <v>615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5188733.21</v>
      </c>
      <c r="AY321" s="20">
        <v>3783368.18</v>
      </c>
    </row>
    <row r="322" spans="1:51" x14ac:dyDescent="0.25">
      <c r="A322" s="18" t="s">
        <v>616</v>
      </c>
      <c r="B322" s="19" t="s">
        <v>617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230202.13</v>
      </c>
      <c r="AY322" s="20">
        <v>146365.42000000001</v>
      </c>
    </row>
    <row r="323" spans="1:51" x14ac:dyDescent="0.25">
      <c r="A323" s="18" t="s">
        <v>618</v>
      </c>
      <c r="B323" s="19" t="s">
        <v>619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110790296.8</v>
      </c>
      <c r="AY323" s="20">
        <v>81354162.670000002</v>
      </c>
    </row>
    <row r="324" spans="1:51" x14ac:dyDescent="0.25">
      <c r="A324" s="18" t="s">
        <v>620</v>
      </c>
      <c r="B324" s="19" t="s">
        <v>621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622</v>
      </c>
      <c r="B325" s="19" t="s">
        <v>623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28455.599999999999</v>
      </c>
      <c r="AY325" s="20">
        <v>20732.16</v>
      </c>
    </row>
    <row r="326" spans="1:51" x14ac:dyDescent="0.25">
      <c r="A326" s="18" t="s">
        <v>624</v>
      </c>
      <c r="B326" s="19" t="s">
        <v>625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626</v>
      </c>
      <c r="B327" s="19" t="s">
        <v>627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628</v>
      </c>
      <c r="B328" s="16" t="s">
        <v>629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733825384.00000012</v>
      </c>
      <c r="AY328" s="17">
        <f>SUM(AY329:AY337)</f>
        <v>674997243.03999996</v>
      </c>
    </row>
    <row r="329" spans="1:51" x14ac:dyDescent="0.25">
      <c r="A329" s="18" t="s">
        <v>630</v>
      </c>
      <c r="B329" s="19" t="s">
        <v>631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34364218.630000003</v>
      </c>
      <c r="AY329" s="20">
        <v>36199474.409999996</v>
      </c>
    </row>
    <row r="330" spans="1:51" x14ac:dyDescent="0.25">
      <c r="A330" s="18" t="s">
        <v>632</v>
      </c>
      <c r="B330" s="19" t="s">
        <v>633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3698772.27</v>
      </c>
      <c r="AY330" s="20">
        <v>1281437.1000000001</v>
      </c>
    </row>
    <row r="331" spans="1:51" x14ac:dyDescent="0.25">
      <c r="A331" s="18" t="s">
        <v>634</v>
      </c>
      <c r="B331" s="19" t="s">
        <v>635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28021328.5</v>
      </c>
      <c r="AY331" s="20">
        <v>13495999.619999999</v>
      </c>
    </row>
    <row r="332" spans="1:51" x14ac:dyDescent="0.25">
      <c r="A332" s="18" t="s">
        <v>636</v>
      </c>
      <c r="B332" s="19" t="s">
        <v>637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448747.39</v>
      </c>
      <c r="AY332" s="20">
        <v>97800</v>
      </c>
    </row>
    <row r="333" spans="1:51" x14ac:dyDescent="0.25">
      <c r="A333" s="18" t="s">
        <v>638</v>
      </c>
      <c r="B333" s="19" t="s">
        <v>639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27621109.640000001</v>
      </c>
      <c r="AY333" s="20">
        <v>33104123.489999998</v>
      </c>
    </row>
    <row r="334" spans="1:51" x14ac:dyDescent="0.25">
      <c r="A334" s="18" t="s">
        <v>640</v>
      </c>
      <c r="B334" s="19" t="s">
        <v>641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642</v>
      </c>
      <c r="B335" s="19" t="s">
        <v>643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53556462.18</v>
      </c>
      <c r="AY335" s="20">
        <v>42199645.990000002</v>
      </c>
    </row>
    <row r="336" spans="1:51" x14ac:dyDescent="0.25">
      <c r="A336" s="18" t="s">
        <v>644</v>
      </c>
      <c r="B336" s="19" t="s">
        <v>645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501078210.56</v>
      </c>
      <c r="AY336" s="20">
        <v>482952476.81999999</v>
      </c>
    </row>
    <row r="337" spans="1:51" x14ac:dyDescent="0.25">
      <c r="A337" s="18" t="s">
        <v>646</v>
      </c>
      <c r="B337" s="19" t="s">
        <v>647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85036534.829999998</v>
      </c>
      <c r="AY337" s="20">
        <v>65666285.609999999</v>
      </c>
    </row>
    <row r="338" spans="1:51" x14ac:dyDescent="0.25">
      <c r="A338" s="10" t="s">
        <v>648</v>
      </c>
      <c r="B338" s="16" t="s">
        <v>649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48894953.909999996</v>
      </c>
      <c r="AY338" s="17">
        <f>SUM(AY339:AY345)</f>
        <v>44481701.570000008</v>
      </c>
    </row>
    <row r="339" spans="1:51" x14ac:dyDescent="0.25">
      <c r="A339" s="18" t="s">
        <v>650</v>
      </c>
      <c r="B339" s="19" t="s">
        <v>651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31932878.329999998</v>
      </c>
      <c r="AY339" s="20">
        <v>31581702.719999999</v>
      </c>
    </row>
    <row r="340" spans="1:51" x14ac:dyDescent="0.25">
      <c r="A340" s="18" t="s">
        <v>652</v>
      </c>
      <c r="B340" s="19" t="s">
        <v>653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654</v>
      </c>
      <c r="B341" s="19" t="s">
        <v>655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5502075.6900000004</v>
      </c>
      <c r="AY341" s="20">
        <v>3999999.99</v>
      </c>
    </row>
    <row r="342" spans="1:51" x14ac:dyDescent="0.25">
      <c r="A342" s="18" t="s">
        <v>656</v>
      </c>
      <c r="B342" s="19" t="s">
        <v>657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658</v>
      </c>
      <c r="B343" s="19" t="s">
        <v>659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6459999.9699999997</v>
      </c>
      <c r="AY343" s="20">
        <v>4399999.99</v>
      </c>
    </row>
    <row r="344" spans="1:51" x14ac:dyDescent="0.25">
      <c r="A344" s="18" t="s">
        <v>660</v>
      </c>
      <c r="B344" s="19" t="s">
        <v>661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4500000</v>
      </c>
      <c r="AY344" s="20">
        <v>3999998.92</v>
      </c>
    </row>
    <row r="345" spans="1:51" x14ac:dyDescent="0.25">
      <c r="A345" s="18" t="s">
        <v>662</v>
      </c>
      <c r="B345" s="19" t="s">
        <v>663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499999.92</v>
      </c>
      <c r="AY345" s="20">
        <v>499999.95</v>
      </c>
    </row>
    <row r="346" spans="1:51" x14ac:dyDescent="0.25">
      <c r="A346" s="10" t="s">
        <v>664</v>
      </c>
      <c r="B346" s="16" t="s">
        <v>665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2180252.54</v>
      </c>
      <c r="AY346" s="17">
        <f>SUM(AY347:AY355)</f>
        <v>2236131.62</v>
      </c>
    </row>
    <row r="347" spans="1:51" x14ac:dyDescent="0.25">
      <c r="A347" s="18" t="s">
        <v>666</v>
      </c>
      <c r="B347" s="19" t="s">
        <v>667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752110.46</v>
      </c>
      <c r="AY347" s="20">
        <v>615687.6</v>
      </c>
    </row>
    <row r="348" spans="1:51" x14ac:dyDescent="0.25">
      <c r="A348" s="18" t="s">
        <v>668</v>
      </c>
      <c r="B348" s="19" t="s">
        <v>669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90698.44</v>
      </c>
      <c r="AY348" s="20">
        <v>78246.33</v>
      </c>
    </row>
    <row r="349" spans="1:51" x14ac:dyDescent="0.25">
      <c r="A349" s="18" t="s">
        <v>670</v>
      </c>
      <c r="B349" s="19" t="s">
        <v>671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672</v>
      </c>
      <c r="B350" s="19" t="s">
        <v>673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674</v>
      </c>
      <c r="B351" s="19" t="s">
        <v>675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215591.44</v>
      </c>
      <c r="AY351" s="20">
        <v>405604.56</v>
      </c>
    </row>
    <row r="352" spans="1:51" x14ac:dyDescent="0.25">
      <c r="A352" s="18" t="s">
        <v>676</v>
      </c>
      <c r="B352" s="19" t="s">
        <v>677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372434.71</v>
      </c>
      <c r="AY352" s="20">
        <v>629413.11</v>
      </c>
    </row>
    <row r="353" spans="1:51" x14ac:dyDescent="0.25">
      <c r="A353" s="18" t="s">
        <v>678</v>
      </c>
      <c r="B353" s="19" t="s">
        <v>679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680</v>
      </c>
      <c r="B354" s="19" t="s">
        <v>681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682</v>
      </c>
      <c r="B355" s="19" t="s">
        <v>683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749417.49</v>
      </c>
      <c r="AY355" s="20">
        <v>507180.02</v>
      </c>
    </row>
    <row r="356" spans="1:51" x14ac:dyDescent="0.25">
      <c r="A356" s="10" t="s">
        <v>684</v>
      </c>
      <c r="B356" s="16" t="s">
        <v>685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39833135.450000003</v>
      </c>
      <c r="AY356" s="17">
        <f>SUM(AY357:AY361)</f>
        <v>29622315.669999998</v>
      </c>
    </row>
    <row r="357" spans="1:51" x14ac:dyDescent="0.25">
      <c r="A357" s="18" t="s">
        <v>686</v>
      </c>
      <c r="B357" s="19" t="s">
        <v>687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4999</v>
      </c>
    </row>
    <row r="358" spans="1:51" x14ac:dyDescent="0.25">
      <c r="A358" s="18" t="s">
        <v>688</v>
      </c>
      <c r="B358" s="19" t="s">
        <v>689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33117770.460000001</v>
      </c>
      <c r="AY358" s="20">
        <v>28297230.809999999</v>
      </c>
    </row>
    <row r="359" spans="1:51" x14ac:dyDescent="0.25">
      <c r="A359" s="18" t="s">
        <v>690</v>
      </c>
      <c r="B359" s="19" t="s">
        <v>691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3968445.99</v>
      </c>
      <c r="AY359" s="20">
        <v>341600</v>
      </c>
    </row>
    <row r="360" spans="1:51" x14ac:dyDescent="0.25">
      <c r="A360" s="18" t="s">
        <v>692</v>
      </c>
      <c r="B360" s="19" t="s">
        <v>693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2678457.4300000002</v>
      </c>
      <c r="AY360" s="20">
        <v>978485.86</v>
      </c>
    </row>
    <row r="361" spans="1:51" x14ac:dyDescent="0.25">
      <c r="A361" s="18" t="s">
        <v>694</v>
      </c>
      <c r="B361" s="19" t="s">
        <v>695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68461.570000000007</v>
      </c>
      <c r="AY361" s="20">
        <v>0</v>
      </c>
    </row>
    <row r="362" spans="1:51" x14ac:dyDescent="0.25">
      <c r="A362" s="10" t="s">
        <v>696</v>
      </c>
      <c r="B362" s="16" t="s">
        <v>697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538700040.73000002</v>
      </c>
      <c r="AY362" s="17">
        <f>SUM(AY363:AY371)</f>
        <v>482549795.00999999</v>
      </c>
    </row>
    <row r="363" spans="1:51" x14ac:dyDescent="0.25">
      <c r="A363" s="18" t="s">
        <v>698</v>
      </c>
      <c r="B363" s="19" t="s">
        <v>699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700</v>
      </c>
      <c r="B364" s="19" t="s">
        <v>701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2287648.2799999998</v>
      </c>
      <c r="AY364" s="20">
        <v>1998205</v>
      </c>
    </row>
    <row r="365" spans="1:51" x14ac:dyDescent="0.25">
      <c r="A365" s="18" t="s">
        <v>702</v>
      </c>
      <c r="B365" s="19" t="s">
        <v>703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704</v>
      </c>
      <c r="B366" s="19" t="s">
        <v>705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59507090.090000004</v>
      </c>
      <c r="AY366" s="20">
        <v>40782009.890000001</v>
      </c>
    </row>
    <row r="367" spans="1:51" x14ac:dyDescent="0.25">
      <c r="A367" s="18" t="s">
        <v>706</v>
      </c>
      <c r="B367" s="19" t="s">
        <v>707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2526431.5099999998</v>
      </c>
      <c r="AY367" s="20">
        <v>3101621.58</v>
      </c>
    </row>
    <row r="368" spans="1:51" x14ac:dyDescent="0.25">
      <c r="A368" s="18" t="s">
        <v>708</v>
      </c>
      <c r="B368" s="19" t="s">
        <v>709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2776</v>
      </c>
      <c r="AY368" s="20">
        <v>1954.36</v>
      </c>
    </row>
    <row r="369" spans="1:51" x14ac:dyDescent="0.25">
      <c r="A369" s="18" t="s">
        <v>710</v>
      </c>
      <c r="B369" s="19" t="s">
        <v>711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712</v>
      </c>
      <c r="B370" s="19" t="s">
        <v>713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98498904.090000004</v>
      </c>
      <c r="AY370" s="20">
        <v>99337903.780000001</v>
      </c>
    </row>
    <row r="371" spans="1:51" x14ac:dyDescent="0.25">
      <c r="A371" s="18" t="s">
        <v>714</v>
      </c>
      <c r="B371" s="19" t="s">
        <v>715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375877190.75999999</v>
      </c>
      <c r="AY371" s="20">
        <v>337328100.39999998</v>
      </c>
    </row>
    <row r="372" spans="1:51" ht="15.75" x14ac:dyDescent="0.25">
      <c r="A372" s="10" t="s">
        <v>716</v>
      </c>
      <c r="B372" s="24" t="s">
        <v>717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1290174597.5799999</v>
      </c>
      <c r="AY372" s="13">
        <f>AY373+AY385+AY391+AY403+AY416+AY423+AY433+AY436+AY447</f>
        <v>1232179477.6800001</v>
      </c>
    </row>
    <row r="373" spans="1:51" x14ac:dyDescent="0.25">
      <c r="A373" s="10" t="s">
        <v>718</v>
      </c>
      <c r="B373" s="21" t="s">
        <v>719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720</v>
      </c>
      <c r="B374" s="16" t="s">
        <v>721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722</v>
      </c>
      <c r="B375" s="19" t="s">
        <v>723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724</v>
      </c>
      <c r="B376" s="19" t="s">
        <v>725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726</v>
      </c>
      <c r="B377" s="19" t="s">
        <v>727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728</v>
      </c>
      <c r="B378" s="19" t="s">
        <v>729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730</v>
      </c>
      <c r="B379" s="19" t="s">
        <v>731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732</v>
      </c>
      <c r="B380" s="19" t="s">
        <v>733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734</v>
      </c>
      <c r="B381" s="19" t="s">
        <v>735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736</v>
      </c>
      <c r="B382" s="19" t="s">
        <v>737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738</v>
      </c>
      <c r="B383" s="19" t="s">
        <v>739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740</v>
      </c>
      <c r="B384" s="16" t="s">
        <v>741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742</v>
      </c>
      <c r="B385" s="21" t="s">
        <v>743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849076442.03999996</v>
      </c>
      <c r="AY385" s="15">
        <f>AY386+AY390</f>
        <v>814229615.72000003</v>
      </c>
    </row>
    <row r="386" spans="1:51" x14ac:dyDescent="0.25">
      <c r="A386" s="10">
        <v>52210</v>
      </c>
      <c r="B386" s="16" t="s">
        <v>744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849076442.03999996</v>
      </c>
      <c r="AY386" s="17">
        <f>SUM(AY387:AY389)</f>
        <v>814229615.72000003</v>
      </c>
    </row>
    <row r="387" spans="1:51" x14ac:dyDescent="0.25">
      <c r="A387" s="18" t="s">
        <v>745</v>
      </c>
      <c r="B387" s="19" t="s">
        <v>746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849076442.03999996</v>
      </c>
      <c r="AY387" s="20">
        <v>814229615.72000003</v>
      </c>
    </row>
    <row r="388" spans="1:51" x14ac:dyDescent="0.25">
      <c r="A388" s="18" t="s">
        <v>747</v>
      </c>
      <c r="B388" s="19" t="s">
        <v>748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749</v>
      </c>
      <c r="B389" s="19" t="s">
        <v>750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751</v>
      </c>
      <c r="B390" s="16" t="s">
        <v>752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753</v>
      </c>
      <c r="B391" s="21" t="s">
        <v>754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60093430.509999998</v>
      </c>
      <c r="AY391" s="15">
        <f>AY392+AY401</f>
        <v>65125531.689999998</v>
      </c>
    </row>
    <row r="392" spans="1:51" x14ac:dyDescent="0.25">
      <c r="A392" s="10" t="s">
        <v>755</v>
      </c>
      <c r="B392" s="16" t="s">
        <v>756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60093430.509999998</v>
      </c>
      <c r="AY392" s="17">
        <f>SUM(AY393:AY400)</f>
        <v>65125531.689999998</v>
      </c>
    </row>
    <row r="393" spans="1:51" x14ac:dyDescent="0.25">
      <c r="A393" s="18" t="s">
        <v>757</v>
      </c>
      <c r="B393" s="19" t="s">
        <v>758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759</v>
      </c>
      <c r="B394" s="19" t="s">
        <v>760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761</v>
      </c>
      <c r="B395" s="19" t="s">
        <v>762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763</v>
      </c>
      <c r="B396" s="19" t="s">
        <v>764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765</v>
      </c>
      <c r="B397" s="19" t="s">
        <v>766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767</v>
      </c>
      <c r="B398" s="19" t="s">
        <v>768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769</v>
      </c>
      <c r="B399" s="19" t="s">
        <v>770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771</v>
      </c>
      <c r="B400" s="19" t="s">
        <v>772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60093430.509999998</v>
      </c>
      <c r="AY400" s="20">
        <v>65125531.689999998</v>
      </c>
    </row>
    <row r="401" spans="1:51" x14ac:dyDescent="0.25">
      <c r="A401" s="10" t="s">
        <v>773</v>
      </c>
      <c r="B401" s="16" t="s">
        <v>774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775</v>
      </c>
      <c r="B402" s="19" t="s">
        <v>776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777</v>
      </c>
      <c r="B403" s="21" t="s">
        <v>778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220221846.52000001</v>
      </c>
      <c r="AY403" s="15">
        <f>AY404+AY406+AY408+AY414</f>
        <v>221096442.19</v>
      </c>
    </row>
    <row r="404" spans="1:51" x14ac:dyDescent="0.25">
      <c r="A404" s="10" t="s">
        <v>779</v>
      </c>
      <c r="B404" s="16" t="s">
        <v>780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174539011.78</v>
      </c>
      <c r="AY404" s="17">
        <f>SUM(AY405)</f>
        <v>162730286.25</v>
      </c>
    </row>
    <row r="405" spans="1:51" x14ac:dyDescent="0.25">
      <c r="A405" s="18" t="s">
        <v>781</v>
      </c>
      <c r="B405" s="19" t="s">
        <v>782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174539011.78</v>
      </c>
      <c r="AY405" s="20">
        <v>162730286.25</v>
      </c>
    </row>
    <row r="406" spans="1:51" x14ac:dyDescent="0.25">
      <c r="A406" s="10" t="s">
        <v>783</v>
      </c>
      <c r="B406" s="16" t="s">
        <v>784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9506250</v>
      </c>
      <c r="AY406" s="17">
        <f>SUM(AY407)</f>
        <v>15843750</v>
      </c>
    </row>
    <row r="407" spans="1:51" x14ac:dyDescent="0.25">
      <c r="A407" s="18" t="s">
        <v>785</v>
      </c>
      <c r="B407" s="19" t="s">
        <v>786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9506250</v>
      </c>
      <c r="AY407" s="20">
        <v>15843750</v>
      </c>
    </row>
    <row r="408" spans="1:51" x14ac:dyDescent="0.25">
      <c r="A408" s="10" t="s">
        <v>787</v>
      </c>
      <c r="B408" s="16" t="s">
        <v>788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36176584.740000002</v>
      </c>
      <c r="AY408" s="17">
        <f>SUM(AY409:AY413)</f>
        <v>35022405.939999998</v>
      </c>
    </row>
    <row r="409" spans="1:51" x14ac:dyDescent="0.25">
      <c r="A409" s="18" t="s">
        <v>789</v>
      </c>
      <c r="B409" s="19" t="s">
        <v>790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5760835.3200000003</v>
      </c>
      <c r="AY409" s="20">
        <v>2495079.41</v>
      </c>
    </row>
    <row r="410" spans="1:51" x14ac:dyDescent="0.25">
      <c r="A410" s="18" t="s">
        <v>791</v>
      </c>
      <c r="B410" s="19" t="s">
        <v>792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793</v>
      </c>
      <c r="B411" s="19" t="s">
        <v>794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30415749.420000002</v>
      </c>
      <c r="AY411" s="20">
        <v>32527326.530000001</v>
      </c>
    </row>
    <row r="412" spans="1:51" x14ac:dyDescent="0.25">
      <c r="A412" s="18" t="s">
        <v>795</v>
      </c>
      <c r="B412" s="19" t="s">
        <v>796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797</v>
      </c>
      <c r="B413" s="19" t="s">
        <v>798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799</v>
      </c>
      <c r="B414" s="16" t="s">
        <v>800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7500000</v>
      </c>
    </row>
    <row r="415" spans="1:51" x14ac:dyDescent="0.25">
      <c r="A415" s="18" t="s">
        <v>801</v>
      </c>
      <c r="B415" s="19" t="s">
        <v>802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7500000</v>
      </c>
    </row>
    <row r="416" spans="1:51" x14ac:dyDescent="0.25">
      <c r="A416" s="10" t="s">
        <v>803</v>
      </c>
      <c r="B416" s="21" t="s">
        <v>804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25">
      <c r="A417" s="10" t="s">
        <v>805</v>
      </c>
      <c r="B417" s="16" t="s">
        <v>806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807</v>
      </c>
      <c r="B418" s="19" t="s">
        <v>808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809</v>
      </c>
      <c r="B419" s="16" t="s">
        <v>810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811</v>
      </c>
      <c r="B420" s="19" t="s">
        <v>812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813</v>
      </c>
      <c r="B421" s="16" t="s">
        <v>814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815</v>
      </c>
      <c r="B422" s="19" t="s">
        <v>816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817</v>
      </c>
      <c r="B423" s="21" t="s">
        <v>818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160410232.59</v>
      </c>
      <c r="AY423" s="15">
        <f>AY424+AY428</f>
        <v>131198151.83</v>
      </c>
    </row>
    <row r="424" spans="1:51" x14ac:dyDescent="0.25">
      <c r="A424" s="10" t="s">
        <v>819</v>
      </c>
      <c r="B424" s="16" t="s">
        <v>820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821</v>
      </c>
      <c r="B425" s="19" t="s">
        <v>822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823</v>
      </c>
      <c r="B426" s="19" t="s">
        <v>824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825</v>
      </c>
      <c r="B427" s="19" t="s">
        <v>826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827</v>
      </c>
      <c r="B428" s="16" t="s">
        <v>828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160410232.59</v>
      </c>
      <c r="AY428" s="17">
        <f>SUM(AY429:AY432)</f>
        <v>131198151.83</v>
      </c>
    </row>
    <row r="429" spans="1:51" x14ac:dyDescent="0.25">
      <c r="A429" s="18" t="s">
        <v>821</v>
      </c>
      <c r="B429" s="19" t="s">
        <v>829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823</v>
      </c>
      <c r="B430" s="19" t="s">
        <v>830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825</v>
      </c>
      <c r="B431" s="19" t="s">
        <v>831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832</v>
      </c>
      <c r="B432" s="19" t="s">
        <v>833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160410232.59</v>
      </c>
      <c r="AY432" s="20">
        <v>131198151.83</v>
      </c>
    </row>
    <row r="433" spans="1:51" x14ac:dyDescent="0.25">
      <c r="A433" s="10" t="s">
        <v>834</v>
      </c>
      <c r="B433" s="21" t="s">
        <v>835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836</v>
      </c>
      <c r="B434" s="16" t="s">
        <v>837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838</v>
      </c>
      <c r="B435" s="19" t="s">
        <v>839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840</v>
      </c>
      <c r="B436" s="21" t="s">
        <v>841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372645.92</v>
      </c>
      <c r="AY436" s="15">
        <f>AY437+AY439+AY441+AY443+AY445</f>
        <v>529736.25</v>
      </c>
    </row>
    <row r="437" spans="1:51" x14ac:dyDescent="0.25">
      <c r="A437" s="10" t="s">
        <v>842</v>
      </c>
      <c r="B437" s="16" t="s">
        <v>843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844</v>
      </c>
      <c r="B438" s="19" t="s">
        <v>845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846</v>
      </c>
      <c r="B439" s="16" t="s">
        <v>847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848</v>
      </c>
      <c r="B440" s="19" t="s">
        <v>849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850</v>
      </c>
      <c r="B441" s="16" t="s">
        <v>851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852</v>
      </c>
      <c r="B442" s="19" t="s">
        <v>853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854</v>
      </c>
      <c r="B443" s="16" t="s">
        <v>855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856</v>
      </c>
      <c r="B444" s="19" t="s">
        <v>857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858</v>
      </c>
      <c r="B445" s="16" t="s">
        <v>859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372645.92</v>
      </c>
      <c r="AY445" s="17">
        <f>SUM(AY446)</f>
        <v>529736.25</v>
      </c>
    </row>
    <row r="446" spans="1:51" x14ac:dyDescent="0.25">
      <c r="A446" s="18" t="s">
        <v>860</v>
      </c>
      <c r="B446" s="19" t="s">
        <v>861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372645.92</v>
      </c>
      <c r="AY446" s="20">
        <v>529736.25</v>
      </c>
    </row>
    <row r="447" spans="1:51" x14ac:dyDescent="0.25">
      <c r="A447" s="10" t="s">
        <v>862</v>
      </c>
      <c r="B447" s="21" t="s">
        <v>863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864</v>
      </c>
      <c r="B448" s="16" t="s">
        <v>865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866</v>
      </c>
      <c r="B449" s="19" t="s">
        <v>867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868</v>
      </c>
      <c r="B450" s="19" t="s">
        <v>869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870</v>
      </c>
      <c r="B451" s="16" t="s">
        <v>871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872</v>
      </c>
      <c r="B452" s="19" t="s">
        <v>873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874</v>
      </c>
      <c r="B453" s="24" t="s">
        <v>875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876</v>
      </c>
      <c r="B454" s="21" t="s">
        <v>877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878</v>
      </c>
      <c r="B455" s="16" t="s">
        <v>879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880</v>
      </c>
      <c r="B456" s="19" t="s">
        <v>881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882</v>
      </c>
      <c r="B457" s="19" t="s">
        <v>883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884</v>
      </c>
      <c r="B458" s="19" t="s">
        <v>885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886</v>
      </c>
      <c r="B459" s="16" t="s">
        <v>887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888</v>
      </c>
      <c r="B460" s="19" t="s">
        <v>889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890</v>
      </c>
      <c r="B461" s="19" t="s">
        <v>891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892</v>
      </c>
      <c r="B462" s="19" t="s">
        <v>893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894</v>
      </c>
      <c r="B463" s="21" t="s">
        <v>895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896</v>
      </c>
      <c r="B464" s="16" t="s">
        <v>897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898</v>
      </c>
      <c r="B465" s="19" t="s">
        <v>899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900</v>
      </c>
      <c r="B466" s="19" t="s">
        <v>901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902</v>
      </c>
      <c r="B467" s="19" t="s">
        <v>903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904</v>
      </c>
      <c r="B468" s="19" t="s">
        <v>905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906</v>
      </c>
      <c r="B469" s="16" t="s">
        <v>907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908</v>
      </c>
      <c r="B470" s="19" t="s">
        <v>909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910</v>
      </c>
      <c r="B471" s="21" t="s">
        <v>911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912</v>
      </c>
      <c r="B472" s="16" t="s">
        <v>913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914</v>
      </c>
      <c r="B473" s="19" t="s">
        <v>915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916</v>
      </c>
      <c r="B474" s="16" t="s">
        <v>917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918</v>
      </c>
      <c r="B475" s="19" t="s">
        <v>919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920</v>
      </c>
      <c r="B476" s="19" t="s">
        <v>921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922</v>
      </c>
      <c r="B477" s="24" t="s">
        <v>923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176273215.42000002</v>
      </c>
      <c r="AY477" s="13">
        <f>AY478+AY489+AY494+AY499+AY502</f>
        <v>115551486.74000001</v>
      </c>
    </row>
    <row r="478" spans="1:51" x14ac:dyDescent="0.25">
      <c r="A478" s="10" t="s">
        <v>924</v>
      </c>
      <c r="B478" s="21" t="s">
        <v>925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144106863.84</v>
      </c>
      <c r="AY478" s="15">
        <f>AY479+AY483</f>
        <v>115094080.59</v>
      </c>
    </row>
    <row r="479" spans="1:51" x14ac:dyDescent="0.25">
      <c r="A479" s="10" t="s">
        <v>926</v>
      </c>
      <c r="B479" s="16" t="s">
        <v>927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144106863.84</v>
      </c>
      <c r="AY479" s="17">
        <f>SUM(AY480:AY482)</f>
        <v>115094080.59</v>
      </c>
    </row>
    <row r="480" spans="1:51" x14ac:dyDescent="0.25">
      <c r="A480" s="18" t="s">
        <v>928</v>
      </c>
      <c r="B480" s="19" t="s">
        <v>929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144106863.84</v>
      </c>
      <c r="AY480" s="20">
        <v>115094080.59</v>
      </c>
    </row>
    <row r="481" spans="1:51" x14ac:dyDescent="0.25">
      <c r="A481" s="18" t="s">
        <v>930</v>
      </c>
      <c r="B481" s="19" t="s">
        <v>931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932</v>
      </c>
      <c r="B482" s="19" t="s">
        <v>933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934</v>
      </c>
      <c r="B483" s="16" t="s">
        <v>935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936</v>
      </c>
      <c r="B484" s="19" t="s">
        <v>937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938</v>
      </c>
      <c r="B485" s="19" t="s">
        <v>939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940</v>
      </c>
      <c r="B486" s="19" t="s">
        <v>941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942</v>
      </c>
      <c r="B487" s="19" t="s">
        <v>943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944</v>
      </c>
      <c r="B488" s="19" t="s">
        <v>945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946</v>
      </c>
      <c r="B489" s="21" t="s">
        <v>947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948</v>
      </c>
      <c r="B490" s="16" t="s">
        <v>949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950</v>
      </c>
      <c r="B491" s="19" t="s">
        <v>951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952</v>
      </c>
      <c r="B492" s="16" t="s">
        <v>953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954</v>
      </c>
      <c r="B493" s="19" t="s">
        <v>955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956</v>
      </c>
      <c r="B494" s="21" t="s">
        <v>957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32166351.579999998</v>
      </c>
      <c r="AY494" s="15">
        <f>AY495+AY497</f>
        <v>457406.15</v>
      </c>
    </row>
    <row r="495" spans="1:51" x14ac:dyDescent="0.25">
      <c r="A495" s="10" t="s">
        <v>958</v>
      </c>
      <c r="B495" s="16" t="s">
        <v>959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32166351.579999998</v>
      </c>
      <c r="AY495" s="17">
        <f>SUM(AY496)</f>
        <v>457406.15</v>
      </c>
    </row>
    <row r="496" spans="1:51" x14ac:dyDescent="0.25">
      <c r="A496" s="18" t="s">
        <v>960</v>
      </c>
      <c r="B496" s="19" t="s">
        <v>961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32166351.579999998</v>
      </c>
      <c r="AY496" s="20">
        <v>457406.15</v>
      </c>
    </row>
    <row r="497" spans="1:51" x14ac:dyDescent="0.25">
      <c r="A497" s="10" t="s">
        <v>962</v>
      </c>
      <c r="B497" s="16" t="s">
        <v>963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964</v>
      </c>
      <c r="B498" s="19" t="s">
        <v>965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966</v>
      </c>
      <c r="B499" s="21" t="s">
        <v>967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968</v>
      </c>
      <c r="B500" s="16" t="s">
        <v>969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970</v>
      </c>
      <c r="B501" s="19" t="s">
        <v>971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972</v>
      </c>
      <c r="B502" s="21" t="s">
        <v>973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974</v>
      </c>
      <c r="B503" s="16" t="s">
        <v>975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976</v>
      </c>
      <c r="B504" s="19" t="s">
        <v>977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978</v>
      </c>
      <c r="B505" s="16" t="s">
        <v>979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980</v>
      </c>
      <c r="B506" s="19" t="s">
        <v>981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982</v>
      </c>
      <c r="B507" s="24" t="s">
        <v>983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</f>
        <v>7682454.2300000004</v>
      </c>
      <c r="AY507" s="13">
        <f>AY508+AY517+AY520+AY526</f>
        <v>15430804.24</v>
      </c>
    </row>
    <row r="508" spans="1:51" x14ac:dyDescent="0.25">
      <c r="A508" s="10" t="s">
        <v>984</v>
      </c>
      <c r="B508" s="21" t="s">
        <v>985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317130</v>
      </c>
      <c r="AY508" s="15">
        <f>SUM(AY509:AY516)</f>
        <v>0</v>
      </c>
    </row>
    <row r="509" spans="1:51" x14ac:dyDescent="0.25">
      <c r="A509" s="10" t="s">
        <v>986</v>
      </c>
      <c r="B509" s="16" t="s">
        <v>987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988</v>
      </c>
      <c r="B510" s="16" t="s">
        <v>989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990</v>
      </c>
      <c r="B511" s="16" t="s">
        <v>991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992</v>
      </c>
      <c r="B512" s="16" t="s">
        <v>993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994</v>
      </c>
      <c r="B513" s="16" t="s">
        <v>995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s="47" customFormat="1" x14ac:dyDescent="0.25">
      <c r="A514" s="43" t="s">
        <v>996</v>
      </c>
      <c r="B514" s="48" t="s">
        <v>997</v>
      </c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9">
        <v>0</v>
      </c>
      <c r="AY514" s="49">
        <v>0</v>
      </c>
    </row>
    <row r="515" spans="1:51" x14ac:dyDescent="0.25">
      <c r="A515" s="10" t="s">
        <v>998</v>
      </c>
      <c r="B515" s="16" t="s">
        <v>999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s="47" customFormat="1" x14ac:dyDescent="0.25">
      <c r="A516" s="43" t="s">
        <v>1000</v>
      </c>
      <c r="B516" s="48" t="s">
        <v>1001</v>
      </c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9">
        <v>317130</v>
      </c>
      <c r="AY516" s="49">
        <v>0</v>
      </c>
    </row>
    <row r="517" spans="1:51" x14ac:dyDescent="0.25">
      <c r="A517" s="10" t="s">
        <v>1002</v>
      </c>
      <c r="B517" s="21" t="s">
        <v>1003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1004</v>
      </c>
      <c r="B518" s="16" t="s">
        <v>1005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1006</v>
      </c>
      <c r="B519" s="16" t="s">
        <v>1007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1008</v>
      </c>
      <c r="B520" s="21" t="s">
        <v>1009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1010</v>
      </c>
      <c r="B521" s="16" t="s">
        <v>1011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1012</v>
      </c>
      <c r="B522" s="16" t="s">
        <v>1013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1014</v>
      </c>
      <c r="B523" s="16" t="s">
        <v>1015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1016</v>
      </c>
      <c r="B524" s="16" t="s">
        <v>1017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1018</v>
      </c>
      <c r="B525" s="16" t="s">
        <v>1019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s="47" customFormat="1" x14ac:dyDescent="0.25">
      <c r="A526" s="43" t="s">
        <v>1020</v>
      </c>
      <c r="B526" s="44" t="s">
        <v>1021</v>
      </c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6">
        <f>SUM(AX527:AX535)</f>
        <v>7365324.2300000004</v>
      </c>
      <c r="AY526" s="46">
        <f>SUM(AY527:AY535)</f>
        <v>15430804.24</v>
      </c>
    </row>
    <row r="527" spans="1:51" x14ac:dyDescent="0.25">
      <c r="A527" s="10" t="s">
        <v>1022</v>
      </c>
      <c r="B527" s="16" t="s">
        <v>1023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1024</v>
      </c>
      <c r="B528" s="16" t="s">
        <v>1025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7">
        <v>0</v>
      </c>
      <c r="AY528" s="17">
        <v>0</v>
      </c>
    </row>
    <row r="529" spans="1:51" x14ac:dyDescent="0.25">
      <c r="A529" s="10" t="s">
        <v>1026</v>
      </c>
      <c r="B529" s="16" t="s">
        <v>1027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1028</v>
      </c>
      <c r="B530" s="16" t="s">
        <v>1029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7">
        <v>0</v>
      </c>
      <c r="AY530" s="17">
        <v>0</v>
      </c>
    </row>
    <row r="531" spans="1:51" x14ac:dyDescent="0.25">
      <c r="A531" s="10" t="s">
        <v>1030</v>
      </c>
      <c r="B531" s="16" t="s">
        <v>1031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1032</v>
      </c>
      <c r="B532" s="16" t="s">
        <v>335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1033</v>
      </c>
      <c r="B533" s="16" t="s">
        <v>1034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1035</v>
      </c>
      <c r="B534" s="16" t="s">
        <v>1036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1037</v>
      </c>
      <c r="B535" s="16" t="s">
        <v>1038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7365324.2300000004</v>
      </c>
      <c r="AY535" s="17">
        <v>15430804.24</v>
      </c>
    </row>
    <row r="536" spans="1:51" ht="15.75" x14ac:dyDescent="0.25">
      <c r="A536" s="10" t="s">
        <v>1039</v>
      </c>
      <c r="B536" s="24" t="s">
        <v>1040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3">
        <f>AX537</f>
        <v>955296666.38</v>
      </c>
      <c r="AY536" s="13">
        <f>AY537</f>
        <v>49729224.630000003</v>
      </c>
    </row>
    <row r="537" spans="1:51" x14ac:dyDescent="0.25">
      <c r="A537" s="10" t="s">
        <v>1041</v>
      </c>
      <c r="B537" s="21" t="s">
        <v>1042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5">
        <f>SUM(AX538)</f>
        <v>955296666.38</v>
      </c>
      <c r="AY537" s="15">
        <f>SUM(AY538)</f>
        <v>49729224.630000003</v>
      </c>
    </row>
    <row r="538" spans="1:51" x14ac:dyDescent="0.25">
      <c r="A538" s="10" t="s">
        <v>1043</v>
      </c>
      <c r="B538" s="16" t="s">
        <v>1044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26">
        <v>955296666.38</v>
      </c>
      <c r="AY538" s="26">
        <v>49729224.630000003</v>
      </c>
    </row>
    <row r="539" spans="1:51" ht="16.5" customHeight="1" x14ac:dyDescent="0.25">
      <c r="A539" s="29"/>
      <c r="B539" s="57" t="s">
        <v>1045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30">
        <f>AX186+AX372+AX453+AX477+AX507+AX536</f>
        <v>10408900069.269999</v>
      </c>
      <c r="AY539" s="30">
        <f>AY186+AY372+AY453+AY477+AY507+AY536</f>
        <v>8586609186.4300003</v>
      </c>
    </row>
    <row r="540" spans="1:51" ht="16.5" customHeight="1" thickBot="1" x14ac:dyDescent="0.35">
      <c r="B540" s="58" t="s">
        <v>1046</v>
      </c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31">
        <f>AX184-AX539</f>
        <v>873154345.3900013</v>
      </c>
      <c r="AY540" s="31">
        <f>AY184-AY539</f>
        <v>1477836083.1199989</v>
      </c>
    </row>
    <row r="541" spans="1:51" ht="15.75" thickTop="1" x14ac:dyDescent="0.25"/>
    <row r="542" spans="1:51" ht="18.75" x14ac:dyDescent="0.3">
      <c r="B542" s="34" t="s">
        <v>1047</v>
      </c>
    </row>
    <row r="543" spans="1:51" x14ac:dyDescent="0.25">
      <c r="B543" s="1"/>
    </row>
    <row r="544" spans="1:51" x14ac:dyDescent="0.25">
      <c r="B544" s="1"/>
      <c r="AG544" s="53" t="s">
        <v>1055</v>
      </c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</row>
    <row r="545" spans="2:51" ht="8.25" customHeight="1" x14ac:dyDescent="0.25"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</row>
    <row r="546" spans="2:51" x14ac:dyDescent="0.25"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</row>
    <row r="547" spans="2:51" x14ac:dyDescent="0.25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9" t="s">
        <v>1048</v>
      </c>
      <c r="AW547" s="59"/>
      <c r="AX547" s="59"/>
      <c r="AY547" s="59"/>
    </row>
    <row r="548" spans="2:51" x14ac:dyDescent="0.25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60" t="s">
        <v>1051</v>
      </c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6"/>
      <c r="AU548" s="36"/>
      <c r="AV548" s="60" t="s">
        <v>1052</v>
      </c>
      <c r="AW548" s="60"/>
      <c r="AX548" s="60"/>
      <c r="AY548" s="60"/>
    </row>
    <row r="549" spans="2:51" x14ac:dyDescent="0.25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6"/>
      <c r="AU549" s="36"/>
      <c r="AV549" s="61"/>
      <c r="AW549" s="61"/>
      <c r="AX549" s="61"/>
      <c r="AY549" s="61"/>
    </row>
    <row r="550" spans="2:51" ht="15.75" customHeight="1" x14ac:dyDescent="0.25">
      <c r="B550" s="3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54" t="s">
        <v>1053</v>
      </c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V550" s="55" t="s">
        <v>1054</v>
      </c>
      <c r="AW550" s="55"/>
      <c r="AX550" s="55"/>
      <c r="AY550" s="55"/>
    </row>
    <row r="551" spans="2:51" ht="15" customHeight="1" x14ac:dyDescent="0.25">
      <c r="D551" s="39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S551" s="39"/>
      <c r="AV551" s="55"/>
      <c r="AW551" s="55"/>
      <c r="AX551" s="55"/>
      <c r="AY551" s="55"/>
    </row>
    <row r="552" spans="2:51" x14ac:dyDescent="0.25"/>
    <row r="553" spans="2:51" hidden="1" x14ac:dyDescent="0.25"/>
    <row r="554" spans="2:51" hidden="1" x14ac:dyDescent="0.25"/>
    <row r="555" spans="2:51" hidden="1" x14ac:dyDescent="0.25"/>
    <row r="556" spans="2:51" hidden="1" x14ac:dyDescent="0.25"/>
    <row r="557" spans="2:51" x14ac:dyDescent="0.25"/>
    <row r="558" spans="2:51" x14ac:dyDescent="0.25"/>
    <row r="559" spans="2:51" x14ac:dyDescent="0.25"/>
    <row r="560" spans="2:51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</sheetData>
  <sheetProtection password="CEE3" sheet="1" objects="1" scenarios="1" selectLockedCells="1"/>
  <mergeCells count="14">
    <mergeCell ref="B1:AY1"/>
    <mergeCell ref="B2:AY2"/>
    <mergeCell ref="B3:AY3"/>
    <mergeCell ref="AG544:AU547"/>
    <mergeCell ref="P550:AF551"/>
    <mergeCell ref="AV550:AY551"/>
    <mergeCell ref="B5:AW5"/>
    <mergeCell ref="B184:AW184"/>
    <mergeCell ref="B539:AW539"/>
    <mergeCell ref="B540:AW540"/>
    <mergeCell ref="P547:AF547"/>
    <mergeCell ref="AV547:AY547"/>
    <mergeCell ref="P548:AF549"/>
    <mergeCell ref="AV548:AY549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Analítico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Vasquez Carrillo Mayra Elena</cp:lastModifiedBy>
  <dcterms:created xsi:type="dcterms:W3CDTF">2023-01-26T20:58:39Z</dcterms:created>
  <dcterms:modified xsi:type="dcterms:W3CDTF">2024-02-27T20:21:21Z</dcterms:modified>
</cp:coreProperties>
</file>