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19290" windowHeight="4110" activeTab="12"/>
  </bookViews>
  <sheets>
    <sheet name="PROYECTOS" sheetId="2" r:id="rId1"/>
    <sheet name="parq. bolsillo" sheetId="6" r:id="rId2"/>
    <sheet name="Fuentes" sheetId="7" r:id="rId3"/>
    <sheet name="obras comp" sheetId="18" r:id="rId4"/>
    <sheet name="alumbrado" sheetId="8" r:id="rId5"/>
    <sheet name="conservación" sheetId="9" r:id="rId6"/>
    <sheet name="MU CH" sheetId="10" r:id="rId7"/>
    <sheet name="RAMVIP" sheetId="11" r:id="rId8"/>
    <sheet name="Panteones" sheetId="12" r:id="rId9"/>
    <sheet name="Imagen pant" sheetId="13" r:id="rId10"/>
    <sheet name="op. esp. pant" sheetId="14" r:id="rId11"/>
    <sheet name="Rastro" sheetId="16" r:id="rId12"/>
    <sheet name="pavimentos" sheetId="17" r:id="rId13"/>
  </sheets>
  <externalReferences>
    <externalReference r:id="rId14"/>
  </externalReferences>
  <definedNames>
    <definedName name="B">'[1]listas de consulta'!$B$4:$B$11</definedName>
    <definedName name="Dependencia" localSheetId="3">#REF!</definedName>
    <definedName name="Dependencia" localSheetId="12">#REF!</definedName>
    <definedName name="Dependencia" localSheetId="11">#REF!</definedName>
    <definedName name="Dependencia">#REF!</definedName>
    <definedName name="e">'[1]listas de consulta'!$E$4:$E$31</definedName>
    <definedName name="ejeac">'[1]listas de consulta'!$D$4:$D$7</definedName>
    <definedName name="estructur">'[1]listas de consulta'!$F$4:$F$13</definedName>
    <definedName name="i">'[1]listas de consulta'!$J$4:$J$89</definedName>
    <definedName name="que">'[1]listas de consulta'!$I$4:$I$24</definedName>
  </definedNames>
  <calcPr calcId="144525"/>
</workbook>
</file>

<file path=xl/calcChain.xml><?xml version="1.0" encoding="utf-8"?>
<calcChain xmlns="http://schemas.openxmlformats.org/spreadsheetml/2006/main">
  <c r="F17" i="2" l="1"/>
  <c r="F32" i="16"/>
  <c r="G30" i="16"/>
  <c r="F30" i="16"/>
  <c r="F35" i="17" l="1"/>
  <c r="G35" i="17"/>
  <c r="F18" i="2"/>
  <c r="F37" i="17"/>
  <c r="G37" i="17"/>
  <c r="G34" i="17"/>
  <c r="F34" i="17"/>
  <c r="F13" i="2" l="1"/>
  <c r="F12" i="2"/>
  <c r="F11" i="2"/>
  <c r="F8" i="2"/>
  <c r="F7" i="2"/>
  <c r="F6" i="2"/>
  <c r="F29" i="6"/>
  <c r="G29" i="6"/>
  <c r="G28" i="6"/>
  <c r="F28" i="6"/>
  <c r="F29" i="7"/>
  <c r="G29" i="7"/>
  <c r="G28" i="7"/>
  <c r="F28" i="7"/>
  <c r="F54" i="9"/>
  <c r="G54" i="9"/>
  <c r="F55" i="9"/>
  <c r="G55" i="9"/>
  <c r="F58" i="9"/>
  <c r="G58" i="9"/>
  <c r="F59" i="9"/>
  <c r="G59" i="9"/>
  <c r="F60" i="9"/>
  <c r="F61" i="9"/>
  <c r="G61" i="9"/>
  <c r="F62" i="9"/>
  <c r="G62" i="9"/>
  <c r="F63" i="9"/>
  <c r="G52" i="9"/>
  <c r="F52" i="9"/>
  <c r="G31" i="10"/>
  <c r="F31" i="10"/>
  <c r="F29" i="11"/>
  <c r="G29" i="11"/>
  <c r="G28" i="11"/>
  <c r="F28" i="11"/>
  <c r="F16" i="2" l="1"/>
  <c r="F15" i="2"/>
  <c r="F14" i="2"/>
  <c r="F29" i="14"/>
  <c r="G29" i="14"/>
  <c r="F28" i="14"/>
  <c r="F29" i="13"/>
  <c r="F28" i="13"/>
  <c r="F30" i="12"/>
  <c r="F10" i="2" l="1"/>
  <c r="F34" i="8"/>
  <c r="G34" i="8"/>
  <c r="F32" i="8"/>
  <c r="E34" i="17" l="1"/>
  <c r="E32" i="16"/>
  <c r="E31" i="16"/>
  <c r="E30" i="16"/>
  <c r="E28" i="14"/>
  <c r="E28" i="13"/>
  <c r="E32" i="12"/>
  <c r="E31" i="12"/>
  <c r="E30" i="12"/>
  <c r="E29" i="11"/>
  <c r="E28" i="11"/>
  <c r="E31" i="10"/>
  <c r="E63" i="9"/>
  <c r="E62" i="9"/>
  <c r="E61" i="9"/>
  <c r="E60" i="9"/>
  <c r="E59" i="9"/>
  <c r="E58" i="9"/>
  <c r="E57" i="9"/>
  <c r="E55" i="9"/>
  <c r="E54" i="9"/>
  <c r="E52" i="9"/>
  <c r="E35" i="8"/>
  <c r="E34" i="8"/>
  <c r="E32" i="8"/>
  <c r="E26" i="18"/>
  <c r="D26" i="18"/>
  <c r="E28" i="7"/>
  <c r="E29" i="6"/>
  <c r="E28" i="6"/>
  <c r="P29" i="17"/>
  <c r="P26" i="17"/>
  <c r="P28" i="17"/>
  <c r="P25" i="17"/>
  <c r="P21" i="17"/>
  <c r="P17" i="17"/>
  <c r="P25" i="16"/>
  <c r="P24" i="16"/>
  <c r="P23" i="16"/>
  <c r="P19" i="16"/>
  <c r="P18" i="16"/>
  <c r="P17" i="16"/>
  <c r="P23" i="14"/>
  <c r="P22" i="14"/>
  <c r="P17" i="14"/>
  <c r="P23" i="13"/>
  <c r="P22" i="13"/>
  <c r="P17" i="13"/>
  <c r="P25" i="12"/>
  <c r="P24" i="12"/>
  <c r="P23" i="12"/>
  <c r="P19" i="12"/>
  <c r="P18" i="12"/>
  <c r="P17" i="12"/>
  <c r="P22" i="11"/>
  <c r="P17" i="11"/>
  <c r="P26" i="10"/>
  <c r="P25" i="10"/>
  <c r="P24" i="10"/>
  <c r="P19" i="10"/>
  <c r="P18" i="10"/>
  <c r="P17" i="10"/>
  <c r="P47" i="9"/>
  <c r="P37" i="9"/>
  <c r="P38" i="9"/>
  <c r="P39" i="9"/>
  <c r="P40" i="9"/>
  <c r="P41" i="9"/>
  <c r="P42" i="9"/>
  <c r="P43" i="9"/>
  <c r="P44" i="9"/>
  <c r="P46" i="9"/>
  <c r="P36" i="9"/>
  <c r="P32" i="9"/>
  <c r="P22" i="9"/>
  <c r="P23" i="9"/>
  <c r="P24" i="9"/>
  <c r="P25" i="9"/>
  <c r="P26" i="9"/>
  <c r="P27" i="9"/>
  <c r="P28" i="9"/>
  <c r="P29" i="9"/>
  <c r="P31" i="9"/>
  <c r="P21" i="9"/>
  <c r="P26" i="8"/>
  <c r="P24" i="8"/>
  <c r="P19" i="8"/>
  <c r="P17" i="8"/>
  <c r="P21" i="18"/>
  <c r="P17" i="18"/>
  <c r="P23" i="7"/>
  <c r="P22" i="7"/>
  <c r="P17" i="7"/>
  <c r="P23" i="6"/>
  <c r="P22" i="6"/>
  <c r="P18" i="6"/>
  <c r="P17" i="6"/>
  <c r="D35" i="8"/>
  <c r="D34" i="8"/>
  <c r="D33" i="8"/>
  <c r="D32" i="8"/>
  <c r="D38" i="17" l="1"/>
  <c r="D36" i="17"/>
  <c r="D34" i="17"/>
  <c r="D32" i="16"/>
  <c r="D31" i="16"/>
  <c r="D30" i="16"/>
  <c r="D28" i="14"/>
  <c r="D28" i="13"/>
  <c r="D32" i="12"/>
  <c r="D31" i="12"/>
  <c r="D30" i="12"/>
  <c r="D29" i="11"/>
  <c r="D28" i="11"/>
  <c r="D31" i="10"/>
  <c r="D63" i="9"/>
  <c r="D62" i="9"/>
  <c r="D61" i="9"/>
  <c r="D60" i="9"/>
  <c r="D59" i="9"/>
  <c r="D58" i="9"/>
  <c r="D57" i="9"/>
  <c r="D56" i="9"/>
  <c r="D55" i="9"/>
  <c r="D54" i="9"/>
  <c r="D53" i="9"/>
  <c r="D52" i="9"/>
  <c r="D28" i="7"/>
  <c r="D29" i="6"/>
  <c r="D28" i="6"/>
  <c r="N18" i="14"/>
  <c r="I18" i="14"/>
  <c r="H18" i="14"/>
  <c r="D29" i="14" s="1"/>
  <c r="E18" i="13"/>
  <c r="F18" i="13"/>
  <c r="G18" i="13"/>
  <c r="H18" i="13"/>
  <c r="I18" i="13"/>
  <c r="J18" i="13"/>
  <c r="D18" i="13"/>
  <c r="D29" i="13" s="1"/>
  <c r="F18" i="7"/>
  <c r="G18" i="7"/>
  <c r="H18" i="7"/>
  <c r="I18" i="7"/>
  <c r="J18" i="7"/>
  <c r="K18" i="7"/>
  <c r="L18" i="7"/>
  <c r="M18" i="7"/>
  <c r="N18" i="7"/>
  <c r="O18" i="7"/>
  <c r="E18" i="7"/>
  <c r="E29" i="7" l="1"/>
  <c r="P18" i="7"/>
  <c r="E29" i="14"/>
  <c r="P18" i="14"/>
  <c r="D29" i="7"/>
  <c r="P18" i="13"/>
  <c r="E29" i="13"/>
  <c r="E18" i="17"/>
  <c r="F18" i="17"/>
  <c r="G18" i="17"/>
  <c r="H18" i="17"/>
  <c r="I18" i="17"/>
  <c r="I20" i="17" s="1"/>
  <c r="J18" i="17"/>
  <c r="J20" i="17" s="1"/>
  <c r="K18" i="17"/>
  <c r="K20" i="17" s="1"/>
  <c r="L18" i="17"/>
  <c r="L20" i="17" s="1"/>
  <c r="M18" i="17"/>
  <c r="M20" i="17" s="1"/>
  <c r="N18" i="17"/>
  <c r="D18" i="17"/>
  <c r="P18" i="17" l="1"/>
  <c r="D35" i="17"/>
  <c r="P20" i="17"/>
  <c r="E37" i="17"/>
  <c r="D37" i="17"/>
  <c r="E35" i="17"/>
  <c r="D19" i="2"/>
  <c r="D20" i="2" s="1"/>
</calcChain>
</file>

<file path=xl/sharedStrings.xml><?xml version="1.0" encoding="utf-8"?>
<sst xmlns="http://schemas.openxmlformats.org/spreadsheetml/2006/main" count="971" uniqueCount="167">
  <si>
    <t>UNIDAD RESPONSABLE</t>
  </si>
  <si>
    <t>Secretaría de Servicios Públicos Municipales</t>
  </si>
  <si>
    <t>Dirección Administrativa</t>
  </si>
  <si>
    <t>Dirección de Alumbrado Público</t>
  </si>
  <si>
    <t>Dirección de Mejoramiento Urbano</t>
  </si>
  <si>
    <t>Dirección de Panteones</t>
  </si>
  <si>
    <t>Dirección de Rastro</t>
  </si>
  <si>
    <t>Dirección de Pavimentos</t>
  </si>
  <si>
    <t xml:space="preserve">Programa Municipal de renovación y mantenimiento del alumbrado público </t>
  </si>
  <si>
    <t>Programa permanente de conservación y cuidado de los espacios públicos</t>
  </si>
  <si>
    <t>Mejoramiento urbano en el Centro Histórico</t>
  </si>
  <si>
    <t>Programa RAMVIP</t>
  </si>
  <si>
    <t>Programa intensivo de bacheo preventivo y correctivo.</t>
  </si>
  <si>
    <t>PROYECTO</t>
  </si>
  <si>
    <t>PTO MPAL</t>
  </si>
  <si>
    <t>NOMBRE DEL PROYECTO</t>
  </si>
  <si>
    <t>ENERO</t>
  </si>
  <si>
    <t>FEBRERO</t>
  </si>
  <si>
    <t>MARZO</t>
  </si>
  <si>
    <t>ABRIL</t>
  </si>
  <si>
    <t>MAYO</t>
  </si>
  <si>
    <t>JUNIO</t>
  </si>
  <si>
    <t>JULIO</t>
  </si>
  <si>
    <t>AGOSTO</t>
  </si>
  <si>
    <t>SEPTIEMBRE</t>
  </si>
  <si>
    <t>OCTUBRE</t>
  </si>
  <si>
    <t>NOVIEMBRE</t>
  </si>
  <si>
    <t>DICIEMBRE</t>
  </si>
  <si>
    <t>SUMA DE PROYECTOS</t>
  </si>
  <si>
    <t>TOTAL GENERAL</t>
  </si>
  <si>
    <t>PROGRAMA</t>
  </si>
  <si>
    <t>OBJETIVO DEL PROYECTO</t>
  </si>
  <si>
    <t>INDICADOR DE CUMPLIMIENTO DEL OBJETIVO</t>
  </si>
  <si>
    <t>META DEL INDICADOR</t>
  </si>
  <si>
    <t>ENTREGABLE DEL PROYECTO</t>
  </si>
  <si>
    <t>INDICADORES DE GESTIÓN</t>
  </si>
  <si>
    <t>SUPUESTOS</t>
  </si>
  <si>
    <t>MONTO DEL PROYECTO</t>
  </si>
  <si>
    <t>COMPROMISO QUE ABONA</t>
  </si>
  <si>
    <t>Mejorar y eficientar el alumbrado público de la ciudad con un programa permanente de ahorro de energía y reduciendo los tiempos de atención a reportes por fallas del servicio</t>
  </si>
  <si>
    <t>Mejoramiento en la calidad, ampliación de coberturas y reducción de costos operativos de los servicios de recolección de basura y aseo público, panteones y el rastro municipal</t>
  </si>
  <si>
    <t>Realizar proyectos puntuales de rescate, renovación, mejoramiento y manejo sostenible de sitios públicos emblemáticos</t>
  </si>
  <si>
    <t>Operación de la Administración</t>
  </si>
  <si>
    <t>Rehabilitación de fuentes</t>
  </si>
  <si>
    <t>Iluminación complementaria para obras municipales</t>
  </si>
  <si>
    <t>Mejoramiento de la imagen en panteones municipales</t>
  </si>
  <si>
    <t>Operativos especiales en panteones</t>
  </si>
  <si>
    <t>Prestación Eficiente del Servicio de Panteones</t>
  </si>
  <si>
    <t>Prestación del Servicio de Rastro</t>
  </si>
  <si>
    <t>3. Modernización de los servicios públicos municipales</t>
  </si>
  <si>
    <t>Recuperación de Espacios</t>
  </si>
  <si>
    <t>Porcentaje de Avance en el Equipamiento de 10 Espacios</t>
  </si>
  <si>
    <t>Realizar proyectos puntuales de rescate, renovación, mejoramiento y manejo sostenible de sitios públicos emblemáticos y espacios públicos de la comunidad</t>
  </si>
  <si>
    <t>39 Fuentes</t>
  </si>
  <si>
    <t>Indice de encendido promedio diario/mensual/anual de la red</t>
  </si>
  <si>
    <t>Tiempo de Atención a Reportes Ciudadanos, Número de reportes de Falla</t>
  </si>
  <si>
    <t>Prestar de forma oportuna y eficiente los servicios de inhumacón, cremación, exhumación y conservación de los espacios y areas comunes</t>
  </si>
  <si>
    <t>Brindar los servicios necesarios y garantizar la seguridad y orden en los operativos especiales en panteones</t>
  </si>
  <si>
    <t>PROGRAMA OPERATIVO ANUAL 2015</t>
  </si>
  <si>
    <t>FICHA DE PROYECTO</t>
  </si>
  <si>
    <t>Número de espacios públicos equipados</t>
  </si>
  <si>
    <t>PROYECTO CON PERSPECTIVA DE GÉNERO</t>
  </si>
  <si>
    <t>FECHA DE INICIO</t>
  </si>
  <si>
    <t>1 de enero de 2015</t>
  </si>
  <si>
    <t>FECHA DE TÉRMINO</t>
  </si>
  <si>
    <t>31 de diciembre de 2015</t>
  </si>
  <si>
    <t>AVANCE PROGRAMÁTICO DE INDICADORES</t>
  </si>
  <si>
    <t>INDICADOR</t>
  </si>
  <si>
    <t>Número de Fuentes Rehabilitadas</t>
  </si>
  <si>
    <t>10 espacios equipados</t>
  </si>
  <si>
    <t>No</t>
  </si>
  <si>
    <t>Número de reportes de Falla atendidos</t>
  </si>
  <si>
    <t>72 Horas Promedio</t>
  </si>
  <si>
    <t xml:space="preserve">Tiempo de Atención promedio en horas a Reportes Ciudadanos </t>
  </si>
  <si>
    <t>Número de luminarias reparadas</t>
  </si>
  <si>
    <t>$ 192,024,209.15 (incluye el pago de la energía eléctrica del municipio)</t>
  </si>
  <si>
    <t>Número de espacios públicos rescatados</t>
  </si>
  <si>
    <t>6 espacios públicos rescatados</t>
  </si>
  <si>
    <t>Número de metros cuadrados intervenidos de limpieza general de avenidas</t>
  </si>
  <si>
    <t>Número de lotes baldíos y casas abandonadas saneados</t>
  </si>
  <si>
    <t>Número de metros cúbicos de recolección de desechos en avenidas</t>
  </si>
  <si>
    <t>Número de metros cuadrados intervenidos de borrado de grafiti</t>
  </si>
  <si>
    <t>Número de piezas de propaganda retiradas</t>
  </si>
  <si>
    <t>Número de metros cuadrados intervenidos de hidrolimpieza general</t>
  </si>
  <si>
    <t>Número de metros cuadrados intervenidos de limpieza de túneles/Pasos a Desnivel</t>
  </si>
  <si>
    <t>Número de metros lineales intervenidos de balizamiento total en túneles y avenidas</t>
  </si>
  <si>
    <t>Volumen Descacharrización (Cacharros/Escombro)</t>
  </si>
  <si>
    <t>Número de servicios de mantenimiento a fuentes realizados</t>
  </si>
  <si>
    <t>Número de metros cuadrados Rehabilitados de Andadores, Banquetas y machuelos</t>
  </si>
  <si>
    <t>5000 metros cuadrados</t>
  </si>
  <si>
    <t>Porcentaje de Atención a reportes ciudadanos sobre saneamiento urbano de espacios públicos (atendidos vs recibidos)</t>
  </si>
  <si>
    <t>Superficie total de riego y mopeo en Centro Histórico</t>
  </si>
  <si>
    <t>Número de piezas de mobiliario pintadas del Centro Histórico</t>
  </si>
  <si>
    <t>Brindar los servicios de rastro y garantizar la higiene de los procesos</t>
  </si>
  <si>
    <t>Número de animales sacrificados en el Rastro Municipal</t>
  </si>
  <si>
    <t>Número de animales decomisados por concepto preventivo sanitario</t>
  </si>
  <si>
    <t>Número de inhumaciones y reinhumaciones realizadas</t>
  </si>
  <si>
    <t>Número de exhumaciones y traslados realizados</t>
  </si>
  <si>
    <t>Número de cremaciones realizadas</t>
  </si>
  <si>
    <t>Porcentaje de avance de la Rehabilitacón, Resane y Aplicación de Pintura</t>
  </si>
  <si>
    <t>8,000 Metros cuadrados de Muros Rehabilitados</t>
  </si>
  <si>
    <t>Número de metros cuadrados de Muros Exteriores Rehabilitados</t>
  </si>
  <si>
    <t>1 de mayo de 2015</t>
  </si>
  <si>
    <t>3 de noviembre de 2015</t>
  </si>
  <si>
    <t>Porcentaje de avance de la realización de los operativos</t>
  </si>
  <si>
    <t>Programa intensivo de bacheo preventivo y correctivo</t>
  </si>
  <si>
    <t>Calles bacheadas, desvastado y reencarpetado de calles deterioradas</t>
  </si>
  <si>
    <t>Número de baches atendidos</t>
  </si>
  <si>
    <t>Número de metros cuadrados de superficie bacheada</t>
  </si>
  <si>
    <t>Porcentaje de atención a reportes ciudadanos sobre bacheo (atendidos vs recibidos)</t>
  </si>
  <si>
    <t>Número de baches  atendidos por temporal de lluvias</t>
  </si>
  <si>
    <t>Realizar un Bacheo intensivo y oportuno, así como el desbastado y reencapetado de calles deterioradas del municipio</t>
  </si>
  <si>
    <t>M2 de Pavimentos Renovados (Repavimentación Asfaltica, Desbastado y Reencarpetado)</t>
  </si>
  <si>
    <t>Existen condiciones climáticas y de tránsito vehicular adecuadas</t>
  </si>
  <si>
    <t>Los proveedores participan en los procesos de licitación de compra de ejercitadores / juegos infantiles</t>
  </si>
  <si>
    <t>Fuentes rehabilitadas</t>
  </si>
  <si>
    <t>Espacios Públicos equipados</t>
  </si>
  <si>
    <t>Porcentaje de avance en la rehabilitación de fuentes</t>
  </si>
  <si>
    <t>Los proveedores suministran las refacciones en tiempo</t>
  </si>
  <si>
    <t>Luminarias reparadas</t>
  </si>
  <si>
    <t>Espacios públicos saneados</t>
  </si>
  <si>
    <t>Realizar el Saneamiento oportuno de calles y avenidas y Equipamiento y Rescate de 6 Espacios</t>
  </si>
  <si>
    <t>Realizar la Conservación y Mantenimiento oportuno de la Red de alumbrado público del municipio</t>
  </si>
  <si>
    <t>Lograr el adecuado funcionamiento de las fuentes del municipio con la intervención en equipamiento y obra necesarios</t>
  </si>
  <si>
    <t>Adecuar los espacios públicos del municipio con el equipamiento en Juegos Infantiles y Ejercitadores</t>
  </si>
  <si>
    <t>Reparar y rehabilitar las superficies de tránsito, andadores, banquetas, adoquines en la Zona Centro del municipio</t>
  </si>
  <si>
    <t>Existen condiciones climáticas adecuadas</t>
  </si>
  <si>
    <t>Andadores y Banquetas rehabilitados en la Zona Centro</t>
  </si>
  <si>
    <t>Existen condiciones climáticas y de movilidad de las personas adecuadas</t>
  </si>
  <si>
    <t>Recolección de 5,800 Animales</t>
  </si>
  <si>
    <t>Recolectar oportunamente los Animales Muertos de la Vía pública y en los Espacios Públicos del municipio</t>
  </si>
  <si>
    <t xml:space="preserve">Existe condiciones de tránsito vehicular adecuadas. </t>
  </si>
  <si>
    <t>Número de animales muertos recolectados y en disposición final</t>
  </si>
  <si>
    <t>Tiempo promedio en horas de recolección de animales muertos una vez emitido un reporte</t>
  </si>
  <si>
    <t>Animales muertos de la vía pública y espacios públicos recolectados</t>
  </si>
  <si>
    <t>Servicios en Panteones Municipales y Crematorios atendidos</t>
  </si>
  <si>
    <t>Las personas asisten a los panteones municipales y a los crematorios a solicitar los servicios que se ofrecen a la ciudadanía</t>
  </si>
  <si>
    <t>Rehabilitar Muros y bardas exteriores de los panteones municipales para dar una mejor imagen</t>
  </si>
  <si>
    <t>Muros exteriores de los panteones municipales rehabilitados</t>
  </si>
  <si>
    <t>Número de ciudadanos visitantes a panteones durante operativos especiales</t>
  </si>
  <si>
    <t>Operativos especiales realizados</t>
  </si>
  <si>
    <t>Las personas siguen las recomendaciones para las visitas a panteones municipales</t>
  </si>
  <si>
    <t>Monto de los ingresos del Rastro Municipal en miles de pesos</t>
  </si>
  <si>
    <t>Servicios en el rastro municipal atendidos</t>
  </si>
  <si>
    <t>Las personas asisten al rastro municipal</t>
  </si>
  <si>
    <t>Recuperación de espacios</t>
  </si>
  <si>
    <t>Prestación eficiente del servicio de panteones</t>
  </si>
  <si>
    <t>Prestación del servicio de rastro</t>
  </si>
  <si>
    <t>Realizar la instalación y mantenimiento de la Red de alumbrado público complementaria a las obras municipales realizadas</t>
  </si>
  <si>
    <t>Porcentaje de avance en la instalación de luminarias para obras municipales realizadas</t>
  </si>
  <si>
    <t>Los proveedores suministran las luminarias y el equipo en tiempo</t>
  </si>
  <si>
    <t>Número de luminarias instaladas</t>
  </si>
  <si>
    <t>Obras municipales con iluminación instalada</t>
  </si>
  <si>
    <t>24 horas promedio</t>
  </si>
  <si>
    <t>AVANCE FÍSICO DE INDICADORES</t>
  </si>
  <si>
    <t>PORCENTAJE DE AVANCE</t>
  </si>
  <si>
    <t>1ER TRIM</t>
  </si>
  <si>
    <t>2DO TRIM</t>
  </si>
  <si>
    <t>3ER TRIM</t>
  </si>
  <si>
    <t>4TO TRIM</t>
  </si>
  <si>
    <t>AVANCE FINANCIERO</t>
  </si>
  <si>
    <t>AVANCE FÍSICO</t>
  </si>
  <si>
    <t>NA</t>
  </si>
  <si>
    <t>META</t>
  </si>
  <si>
    <t>AVANCE</t>
  </si>
  <si>
    <t>COORDINACIÓN GENERAL DE SERVICIOS MUNICIPALES</t>
  </si>
  <si>
    <t>sd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</si>
</sst>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00"/>
  </numFmts>
  <fonts count="19" x14ac:knownFonts="1">
    <font>
      <sz val="11"/>
      <color theme="1"/>
      <name val="Calibri"/>
      <family val="2"/>
      <scheme val="minor"/>
    </font>
    <font>
      <sz val="11"/>
      <color theme="1"/>
      <name val="Calibri"/>
      <family val="2"/>
      <scheme val="minor"/>
    </font>
    <font>
      <b/>
      <sz val="16"/>
      <color theme="1"/>
      <name val="Calibri"/>
      <family val="2"/>
      <scheme val="minor"/>
    </font>
    <font>
      <sz val="11"/>
      <color indexed="8"/>
      <name val="Calibri"/>
      <family val="2"/>
    </font>
    <font>
      <sz val="10"/>
      <color indexed="8"/>
      <name val="MS Sans Serif"/>
      <family val="2"/>
    </font>
    <font>
      <b/>
      <sz val="13.9"/>
      <color indexed="8"/>
      <name val="Arial"/>
      <family val="2"/>
    </font>
    <font>
      <b/>
      <sz val="14"/>
      <color theme="0"/>
      <name val="Calibri"/>
      <family val="2"/>
      <scheme val="minor"/>
    </font>
    <font>
      <b/>
      <sz val="14"/>
      <color theme="1"/>
      <name val="Calibri"/>
      <family val="2"/>
      <scheme val="minor"/>
    </font>
    <font>
      <b/>
      <sz val="12"/>
      <color theme="1"/>
      <name val="Calibri"/>
      <family val="2"/>
      <scheme val="minor"/>
    </font>
    <font>
      <b/>
      <sz val="14"/>
      <name val="Calibri"/>
      <family val="2"/>
      <scheme val="minor"/>
    </font>
    <font>
      <b/>
      <sz val="10"/>
      <color theme="0"/>
      <name val="Calibri"/>
      <family val="2"/>
      <scheme val="minor"/>
    </font>
    <font>
      <b/>
      <sz val="12"/>
      <color theme="0"/>
      <name val="Calibri"/>
      <family val="2"/>
      <scheme val="minor"/>
    </font>
    <font>
      <sz val="10"/>
      <color rgb="FF000000"/>
      <name val="Arial"/>
      <family val="2"/>
    </font>
    <font>
      <b/>
      <sz val="22"/>
      <color theme="0"/>
      <name val="Calibri"/>
      <family val="2"/>
      <scheme val="minor"/>
    </font>
    <font>
      <b/>
      <sz val="16"/>
      <color theme="0"/>
      <name val="Calibri"/>
      <family val="2"/>
      <scheme val="minor"/>
    </font>
    <font>
      <sz val="12"/>
      <color theme="1"/>
      <name val="Calibri"/>
      <family val="2"/>
      <scheme val="minor"/>
    </font>
    <font>
      <sz val="12"/>
      <name val="Calibri"/>
      <family val="2"/>
      <scheme val="minor"/>
    </font>
    <font>
      <b/>
      <sz val="14"/>
      <color indexed="9"/>
      <name val="Calibri"/>
      <family val="2"/>
    </font>
    <font>
      <b/>
      <sz val="11"/>
      <color indexed="9"/>
      <name val="Calibri"/>
      <family val="2"/>
    </font>
  </fonts>
  <fills count="5">
    <fill>
      <patternFill patternType="none"/>
    </fill>
    <fill>
      <patternFill patternType="gray125"/>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auto="1"/>
      </right>
      <top style="thin">
        <color auto="1"/>
      </top>
      <bottom/>
      <diagonal/>
    </border>
  </borders>
  <cellStyleXfs count="18">
    <xf numFmtId="0" fontId="0"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 fillId="0" borderId="0"/>
    <xf numFmtId="9" fontId="5"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2" fillId="0" borderId="0"/>
    <xf numFmtId="44"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0" fillId="0" borderId="1" xfId="0" applyBorder="1" applyAlignment="1">
      <alignment vertical="center" wrapText="1"/>
    </xf>
    <xf numFmtId="0" fontId="0" fillId="0" borderId="1" xfId="0" applyBorder="1" applyAlignment="1">
      <alignment horizontal="left" vertical="center" wrapText="1"/>
    </xf>
    <xf numFmtId="164" fontId="0" fillId="0" borderId="1" xfId="5" applyNumberFormat="1" applyFont="1" applyBorder="1" applyAlignment="1">
      <alignment vertical="center"/>
    </xf>
    <xf numFmtId="0" fontId="0" fillId="0" borderId="0" xfId="0" applyBorder="1"/>
    <xf numFmtId="0" fontId="0" fillId="0" borderId="0" xfId="0" applyFill="1" applyBorder="1" applyAlignment="1">
      <alignment horizontal="center" vertical="center" wrapText="1"/>
    </xf>
    <xf numFmtId="0" fontId="8" fillId="0" borderId="18" xfId="0" applyFont="1" applyFill="1" applyBorder="1" applyAlignment="1">
      <alignment horizontal="right" vertical="center" wrapText="1"/>
    </xf>
    <xf numFmtId="0" fontId="11" fillId="3" borderId="0" xfId="0" applyFont="1" applyFill="1" applyBorder="1" applyAlignment="1">
      <alignment horizontal="right" vertical="center" wrapText="1"/>
    </xf>
    <xf numFmtId="164" fontId="8" fillId="0" borderId="0" xfId="0" applyNumberFormat="1" applyFont="1"/>
    <xf numFmtId="164" fontId="11" fillId="3" borderId="0" xfId="0" applyNumberFormat="1" applyFont="1" applyFill="1"/>
    <xf numFmtId="0" fontId="0" fillId="0" borderId="5" xfId="0" applyBorder="1" applyAlignment="1">
      <alignment horizontal="left" vertical="center" wrapText="1"/>
    </xf>
    <xf numFmtId="0" fontId="0" fillId="0" borderId="8" xfId="0" applyBorder="1" applyAlignment="1">
      <alignment horizontal="left" vertical="center" wrapText="1"/>
    </xf>
    <xf numFmtId="0" fontId="9" fillId="0" borderId="0" xfId="0" applyFont="1" applyFill="1" applyBorder="1" applyAlignment="1">
      <alignment horizontal="left" vertical="center"/>
    </xf>
    <xf numFmtId="0" fontId="6" fillId="2" borderId="14" xfId="0" applyFont="1" applyFill="1" applyBorder="1" applyAlignment="1">
      <alignment horizontal="left" vertical="center" wrapText="1"/>
    </xf>
    <xf numFmtId="0" fontId="15" fillId="0" borderId="15" xfId="0" applyFont="1" applyBorder="1" applyAlignment="1">
      <alignment horizontal="center" vertical="center" wrapText="1"/>
    </xf>
    <xf numFmtId="0" fontId="10" fillId="2" borderId="6" xfId="0" applyFont="1" applyFill="1" applyBorder="1" applyAlignment="1">
      <alignment horizontal="center" vertical="center"/>
    </xf>
    <xf numFmtId="0" fontId="10" fillId="2" borderId="10" xfId="0" applyFont="1" applyFill="1" applyBorder="1" applyAlignment="1">
      <alignment horizontal="center" vertical="center"/>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0" xfId="0" applyFont="1" applyFill="1" applyBorder="1" applyAlignment="1">
      <alignment horizontal="left" vertical="center" wrapText="1"/>
    </xf>
    <xf numFmtId="9" fontId="0" fillId="0" borderId="0" xfId="17" applyFont="1" applyFill="1" applyBorder="1" applyAlignment="1">
      <alignment horizontal="center" vertical="center"/>
    </xf>
    <xf numFmtId="0" fontId="15" fillId="0" borderId="15" xfId="0" applyFont="1" applyBorder="1" applyAlignment="1">
      <alignment horizontal="center" vertical="center" wrapText="1"/>
    </xf>
    <xf numFmtId="165" fontId="15" fillId="0" borderId="1" xfId="14" applyNumberFormat="1" applyFont="1" applyFill="1" applyBorder="1" applyAlignment="1">
      <alignment vertical="center"/>
    </xf>
    <xf numFmtId="165" fontId="15" fillId="0" borderId="1" xfId="14" applyNumberFormat="1" applyFont="1" applyFill="1" applyBorder="1" applyAlignment="1">
      <alignment horizontal="center" vertical="center"/>
    </xf>
    <xf numFmtId="9" fontId="15" fillId="0" borderId="5" xfId="17" applyFont="1" applyFill="1" applyBorder="1" applyAlignment="1">
      <alignment horizontal="center" vertical="center"/>
    </xf>
    <xf numFmtId="165" fontId="15" fillId="0" borderId="15" xfId="14" applyNumberFormat="1" applyFont="1" applyFill="1" applyBorder="1" applyAlignment="1">
      <alignment horizontal="center" vertical="center"/>
    </xf>
    <xf numFmtId="0" fontId="6" fillId="2" borderId="9"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2" xfId="0" applyFont="1" applyFill="1" applyBorder="1" applyAlignment="1">
      <alignment horizontal="left" vertical="center"/>
    </xf>
    <xf numFmtId="9" fontId="15" fillId="0" borderId="1" xfId="17" applyFont="1" applyFill="1" applyBorder="1" applyAlignment="1">
      <alignment horizontal="center" vertical="center"/>
    </xf>
    <xf numFmtId="165" fontId="15" fillId="0" borderId="13" xfId="14" applyNumberFormat="1" applyFont="1" applyFill="1" applyBorder="1" applyAlignment="1">
      <alignment vertical="center"/>
    </xf>
    <xf numFmtId="165" fontId="15" fillId="0" borderId="13" xfId="14" applyNumberFormat="1" applyFont="1" applyFill="1" applyBorder="1" applyAlignment="1">
      <alignment horizontal="center" vertical="center"/>
    </xf>
    <xf numFmtId="9" fontId="15" fillId="0" borderId="13" xfId="17" applyFont="1" applyFill="1" applyBorder="1" applyAlignment="1">
      <alignment horizontal="center" vertical="center"/>
    </xf>
    <xf numFmtId="165" fontId="15" fillId="0" borderId="16" xfId="14" applyNumberFormat="1" applyFont="1" applyFill="1" applyBorder="1" applyAlignment="1">
      <alignment horizontal="center" vertical="center"/>
    </xf>
    <xf numFmtId="9" fontId="15" fillId="0" borderId="15" xfId="17" applyFont="1" applyFill="1" applyBorder="1" applyAlignment="1">
      <alignment horizontal="center" vertical="center"/>
    </xf>
    <xf numFmtId="9" fontId="15" fillId="0" borderId="16" xfId="17" applyFont="1" applyFill="1" applyBorder="1" applyAlignment="1">
      <alignment horizontal="center" vertical="center"/>
    </xf>
    <xf numFmtId="0" fontId="15" fillId="0" borderId="1" xfId="14" applyNumberFormat="1" applyFont="1" applyFill="1" applyBorder="1" applyAlignment="1">
      <alignment horizontal="center" vertical="center"/>
    </xf>
    <xf numFmtId="0" fontId="15" fillId="0" borderId="13" xfId="14" applyNumberFormat="1" applyFont="1" applyFill="1" applyBorder="1" applyAlignment="1">
      <alignment horizontal="center" vertical="center"/>
    </xf>
    <xf numFmtId="0" fontId="15" fillId="0" borderId="15" xfId="14" applyNumberFormat="1" applyFont="1" applyFill="1" applyBorder="1" applyAlignment="1">
      <alignment horizontal="center" vertical="center"/>
    </xf>
    <xf numFmtId="0" fontId="15" fillId="0" borderId="16" xfId="14" applyNumberFormat="1" applyFont="1" applyFill="1" applyBorder="1" applyAlignment="1">
      <alignment horizontal="center" vertical="center"/>
    </xf>
    <xf numFmtId="165" fontId="15" fillId="0" borderId="5" xfId="14" applyNumberFormat="1" applyFont="1" applyFill="1" applyBorder="1" applyAlignment="1">
      <alignment horizontal="center" vertical="center"/>
    </xf>
    <xf numFmtId="165" fontId="15" fillId="0" borderId="21" xfId="14" applyNumberFormat="1" applyFont="1" applyFill="1" applyBorder="1" applyAlignment="1">
      <alignment horizontal="center" vertical="center"/>
    </xf>
    <xf numFmtId="9" fontId="15" fillId="0" borderId="21" xfId="17" applyFont="1" applyFill="1" applyBorder="1" applyAlignment="1">
      <alignment horizontal="center" vertical="center"/>
    </xf>
    <xf numFmtId="165" fontId="15" fillId="0" borderId="5" xfId="14" applyNumberFormat="1" applyFont="1" applyFill="1" applyBorder="1" applyAlignment="1">
      <alignment vertical="center"/>
    </xf>
    <xf numFmtId="165" fontId="15" fillId="0" borderId="21" xfId="14" applyNumberFormat="1" applyFont="1" applyFill="1" applyBorder="1" applyAlignment="1">
      <alignment vertical="center"/>
    </xf>
    <xf numFmtId="164" fontId="15" fillId="0" borderId="15" xfId="16" applyNumberFormat="1" applyFont="1" applyFill="1" applyBorder="1" applyAlignment="1">
      <alignment horizontal="center" vertical="center"/>
    </xf>
    <xf numFmtId="164" fontId="15" fillId="0" borderId="16" xfId="16" applyNumberFormat="1" applyFont="1" applyFill="1" applyBorder="1" applyAlignment="1">
      <alignment horizontal="center" vertical="center"/>
    </xf>
    <xf numFmtId="0" fontId="0" fillId="0" borderId="15" xfId="0" applyFill="1" applyBorder="1" applyAlignment="1">
      <alignment horizontal="center" vertical="center" wrapText="1"/>
    </xf>
    <xf numFmtId="0" fontId="0" fillId="0" borderId="16" xfId="0" applyFill="1" applyBorder="1" applyAlignment="1">
      <alignment horizontal="center" vertical="center"/>
    </xf>
    <xf numFmtId="1" fontId="15" fillId="0" borderId="1" xfId="14" applyNumberFormat="1" applyFont="1" applyFill="1" applyBorder="1" applyAlignment="1">
      <alignment horizontal="center" vertical="center"/>
    </xf>
    <xf numFmtId="1" fontId="15" fillId="0" borderId="13" xfId="14" applyNumberFormat="1" applyFont="1" applyFill="1" applyBorder="1" applyAlignment="1">
      <alignment horizontal="center" vertical="center"/>
    </xf>
    <xf numFmtId="1" fontId="15" fillId="0" borderId="15" xfId="14" applyNumberFormat="1" applyFont="1" applyFill="1" applyBorder="1" applyAlignment="1">
      <alignment horizontal="center" vertical="center"/>
    </xf>
    <xf numFmtId="1" fontId="15" fillId="0" borderId="16" xfId="14" applyNumberFormat="1" applyFont="1" applyFill="1" applyBorder="1" applyAlignment="1">
      <alignment horizontal="center" vertical="center"/>
    </xf>
    <xf numFmtId="0" fontId="15" fillId="0" borderId="15" xfId="0" applyFont="1" applyFill="1" applyBorder="1" applyAlignment="1">
      <alignment horizontal="center" vertical="center" wrapText="1"/>
    </xf>
    <xf numFmtId="9" fontId="15" fillId="0" borderId="15" xfId="17" applyFont="1" applyFill="1" applyBorder="1" applyAlignment="1">
      <alignment horizontal="center" vertical="center" wrapText="1"/>
    </xf>
    <xf numFmtId="0" fontId="18" fillId="2" borderId="1" xfId="0" applyFont="1" applyFill="1" applyBorder="1" applyAlignment="1">
      <alignment horizontal="center" vertical="center" wrapText="1"/>
    </xf>
    <xf numFmtId="9" fontId="0" fillId="0" borderId="1" xfId="17" applyFont="1" applyBorder="1" applyAlignment="1">
      <alignment horizontal="center" vertical="center"/>
    </xf>
    <xf numFmtId="9" fontId="11" fillId="3" borderId="0" xfId="17" applyFont="1" applyFill="1" applyAlignment="1">
      <alignment horizontal="center" vertical="center"/>
    </xf>
    <xf numFmtId="1" fontId="15" fillId="0" borderId="5" xfId="14" applyNumberFormat="1" applyFont="1" applyFill="1" applyBorder="1" applyAlignment="1">
      <alignment horizontal="center" vertical="center"/>
    </xf>
    <xf numFmtId="165" fontId="0" fillId="0" borderId="0" xfId="0" applyNumberFormat="1"/>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3" fillId="4" borderId="0" xfId="0" applyFont="1" applyFill="1" applyAlignment="1">
      <alignment horizontal="center" vertical="center"/>
    </xf>
    <xf numFmtId="0" fontId="14" fillId="4" borderId="0" xfId="0" applyFont="1" applyFill="1" applyAlignment="1">
      <alignment horizontal="center" vertical="center"/>
    </xf>
    <xf numFmtId="0" fontId="17" fillId="2" borderId="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6" xfId="0" applyFont="1" applyFill="1" applyBorder="1" applyAlignment="1">
      <alignment horizontal="center" vertical="center"/>
    </xf>
    <xf numFmtId="0" fontId="16" fillId="0" borderId="12"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5" fillId="0" borderId="15" xfId="0" applyFont="1" applyBorder="1" applyAlignment="1">
      <alignment horizontal="center" vertical="center" wrapText="1"/>
    </xf>
    <xf numFmtId="0" fontId="6" fillId="2" borderId="15"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5" fillId="0" borderId="13"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7" fillId="0" borderId="0" xfId="0" applyFont="1" applyBorder="1" applyAlignment="1">
      <alignment horizont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166" fontId="2" fillId="0" borderId="1" xfId="16" applyNumberFormat="1" applyFont="1" applyBorder="1" applyAlignment="1">
      <alignment horizontal="center" vertical="center" wrapText="1"/>
    </xf>
    <xf numFmtId="166" fontId="2" fillId="0" borderId="13" xfId="16" applyNumberFormat="1" applyFont="1" applyBorder="1" applyAlignment="1">
      <alignment horizontal="center" vertical="center" wrapText="1"/>
    </xf>
    <xf numFmtId="0" fontId="15" fillId="0" borderId="16" xfId="0" applyFont="1" applyBorder="1" applyAlignment="1">
      <alignment horizontal="center" vertical="center" wrapText="1"/>
    </xf>
    <xf numFmtId="0" fontId="7" fillId="0" borderId="1" xfId="0" applyFont="1" applyBorder="1" applyAlignment="1">
      <alignment horizontal="center" vertical="center"/>
    </xf>
    <xf numFmtId="0" fontId="7" fillId="0" borderId="13" xfId="0" applyFont="1" applyBorder="1" applyAlignment="1">
      <alignment horizontal="center" vertical="center"/>
    </xf>
    <xf numFmtId="9" fontId="15" fillId="0" borderId="1" xfId="17" applyFont="1" applyFill="1" applyBorder="1" applyAlignment="1">
      <alignment horizontal="center" vertical="center" wrapText="1"/>
    </xf>
    <xf numFmtId="9" fontId="15" fillId="0" borderId="13" xfId="17" applyFont="1" applyFill="1"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15" fillId="0" borderId="1" xfId="0" applyFont="1" applyFill="1" applyBorder="1" applyAlignment="1">
      <alignment horizontal="center" vertical="center" wrapText="1"/>
    </xf>
    <xf numFmtId="0" fontId="15" fillId="0" borderId="13" xfId="0" applyFont="1" applyFill="1" applyBorder="1" applyAlignment="1">
      <alignment horizontal="center" vertical="center" wrapText="1"/>
    </xf>
    <xf numFmtId="3" fontId="15" fillId="0" borderId="1" xfId="14" applyNumberFormat="1" applyFont="1" applyFill="1" applyBorder="1" applyAlignment="1">
      <alignment horizontal="center" vertical="center" wrapText="1"/>
    </xf>
    <xf numFmtId="0" fontId="15" fillId="0" borderId="1" xfId="14" applyNumberFormat="1" applyFont="1" applyFill="1" applyBorder="1" applyAlignment="1">
      <alignment horizontal="center" vertical="center" wrapText="1"/>
    </xf>
    <xf numFmtId="0" fontId="15" fillId="0" borderId="13" xfId="14" applyNumberFormat="1" applyFont="1" applyFill="1" applyBorder="1" applyAlignment="1">
      <alignment horizontal="center" vertical="center" wrapText="1"/>
    </xf>
    <xf numFmtId="0" fontId="16" fillId="0" borderId="20"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3" xfId="0" applyFont="1" applyFill="1" applyBorder="1" applyAlignment="1">
      <alignment horizontal="left" vertical="center" wrapText="1"/>
    </xf>
    <xf numFmtId="3" fontId="15" fillId="0" borderId="1"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3" xfId="0" applyFont="1" applyBorder="1" applyAlignment="1">
      <alignment horizontal="center" vertical="center"/>
    </xf>
    <xf numFmtId="3" fontId="15" fillId="0" borderId="1" xfId="14" applyNumberFormat="1" applyFont="1" applyBorder="1" applyAlignment="1">
      <alignment horizontal="center" vertical="center" wrapText="1"/>
    </xf>
    <xf numFmtId="0" fontId="15" fillId="0" borderId="1" xfId="14" applyNumberFormat="1" applyFont="1" applyBorder="1" applyAlignment="1">
      <alignment horizontal="center" vertical="center" wrapText="1"/>
    </xf>
    <xf numFmtId="0" fontId="15" fillId="0" borderId="13" xfId="14" applyNumberFormat="1" applyFont="1" applyBorder="1" applyAlignment="1">
      <alignment horizontal="center" vertical="center" wrapText="1"/>
    </xf>
    <xf numFmtId="3" fontId="15" fillId="0" borderId="4" xfId="14" applyNumberFormat="1" applyFont="1" applyBorder="1" applyAlignment="1">
      <alignment horizontal="center" vertical="center" wrapText="1"/>
    </xf>
    <xf numFmtId="0" fontId="15" fillId="0" borderId="2" xfId="14" applyNumberFormat="1" applyFont="1" applyBorder="1" applyAlignment="1">
      <alignment horizontal="center" vertical="center" wrapText="1"/>
    </xf>
    <xf numFmtId="0" fontId="15" fillId="0" borderId="19" xfId="14" applyNumberFormat="1" applyFont="1" applyBorder="1" applyAlignment="1">
      <alignment horizontal="center" vertical="center" wrapText="1"/>
    </xf>
    <xf numFmtId="9" fontId="15" fillId="0" borderId="1" xfId="17" applyFont="1" applyBorder="1" applyAlignment="1">
      <alignment horizontal="center" vertical="center" wrapText="1"/>
    </xf>
    <xf numFmtId="9" fontId="15" fillId="0" borderId="13" xfId="17" applyFont="1" applyBorder="1" applyAlignment="1">
      <alignment horizontal="center" vertical="center" wrapText="1"/>
    </xf>
    <xf numFmtId="3" fontId="15" fillId="0" borderId="4" xfId="14" applyNumberFormat="1" applyFont="1" applyFill="1" applyBorder="1" applyAlignment="1">
      <alignment horizontal="center" vertical="center" wrapText="1"/>
    </xf>
    <xf numFmtId="0" fontId="15" fillId="0" borderId="2" xfId="14" applyNumberFormat="1" applyFont="1" applyFill="1" applyBorder="1" applyAlignment="1">
      <alignment horizontal="center" vertical="center" wrapText="1"/>
    </xf>
    <xf numFmtId="0" fontId="15" fillId="0" borderId="19" xfId="14" applyNumberFormat="1" applyFont="1" applyFill="1" applyBorder="1" applyAlignment="1">
      <alignment horizontal="center" vertical="center" wrapText="1"/>
    </xf>
  </cellXfs>
  <cellStyles count="18">
    <cellStyle name="Millares" xfId="14" builtinId="3"/>
    <cellStyle name="Millares 2" xfId="1"/>
    <cellStyle name="Millares 3" xfId="2"/>
    <cellStyle name="Moneda" xfId="16" builtinId="4"/>
    <cellStyle name="Moneda 2" xfId="3"/>
    <cellStyle name="Moneda 2 2" xfId="4"/>
    <cellStyle name="Moneda 3" xfId="5"/>
    <cellStyle name="Moneda 3 2" xfId="6"/>
    <cellStyle name="Moneda 3 3" xfId="7"/>
    <cellStyle name="Moneda 4" xfId="8"/>
    <cellStyle name="Moneda 5" xfId="9"/>
    <cellStyle name="Normal" xfId="0" builtinId="0"/>
    <cellStyle name="Normal 2" xfId="10"/>
    <cellStyle name="Normal 3" xfId="15"/>
    <cellStyle name="Porcentaje" xfId="17" builtinId="5"/>
    <cellStyle name="Porcentaje 2" xfId="11"/>
    <cellStyle name="Porcentual 2" xfId="12"/>
    <cellStyle name="Porcentual 3" xfId="13"/>
  </cellStyles>
  <dxfs count="0"/>
  <tableStyles count="0" defaultTableStyle="TableStyleMedium9" defaultPivotStyle="PivotStyleLight16"/>
  <colors>
    <mruColors>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Z&#211;N%20BANDIDO\POA-PRESUPUESTO%202009\POAS%20OFICIALES%202009\POA%202009%20DEPENDENCI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consulta"/>
      <sheetName val="POA"/>
      <sheetName val="BASE"/>
    </sheetNames>
    <sheetDataSet>
      <sheetData sheetId="0">
        <row r="4">
          <cell r="B4" t="str">
            <v>Coordinación.</v>
          </cell>
          <cell r="D4" t="str">
            <v>Sana Convivencia.</v>
          </cell>
          <cell r="E4" t="str">
            <v>Participación Ciudadana.</v>
          </cell>
          <cell r="F4" t="str">
            <v>1. Zona Norte: Barranca de Huentitán</v>
          </cell>
          <cell r="I4" t="str">
            <v>Garantizar el respeto a la legalidad.</v>
          </cell>
          <cell r="J4" t="str">
            <v>Fortalecer y monitorear el programa de inspección y vigilancia.</v>
          </cell>
        </row>
        <row r="5">
          <cell r="B5" t="str">
            <v>Movilidad Urbana y Transporte Público.</v>
          </cell>
          <cell r="D5" t="str">
            <v>Buen Gobierno.</v>
          </cell>
          <cell r="E5" t="str">
            <v>Consulta Ciudadana.</v>
          </cell>
          <cell r="F5" t="str">
            <v>2. Zona Oriente: San Jacinto-Tetlán-Solidaridad</v>
          </cell>
          <cell r="I5" t="str">
            <v>Mejorar la gestión pública para la prestación de servicios municipales de calidad.</v>
          </cell>
          <cell r="J5" t="str">
            <v>Facilitar el acceso para la ciudadanía de los mecanismos de transparencia y contraloría social.</v>
          </cell>
        </row>
        <row r="6">
          <cell r="B6" t="str">
            <v>Equidad.</v>
          </cell>
          <cell r="D6" t="str">
            <v>Ciudad Metropolitana.</v>
          </cell>
          <cell r="E6" t="str">
            <v>Seguridad Municipal.</v>
          </cell>
          <cell r="F6" t="str">
            <v>3. Zona Sur: Miravalle-Cerro del Cuatro</v>
          </cell>
          <cell r="I6" t="str">
            <v>Ordenamiento ecológico del territorio.</v>
          </cell>
          <cell r="J6" t="str">
            <v>Transmitir las sesiones del comité de adquisiciones vía internet.</v>
          </cell>
        </row>
        <row r="7">
          <cell r="B7" t="str">
            <v>Desarrollo Urbano.</v>
          </cell>
          <cell r="D7" t="str">
            <v>Competitividad.</v>
          </cell>
          <cell r="E7" t="str">
            <v>Servicio Policial de Carrera.</v>
          </cell>
          <cell r="F7" t="str">
            <v>4. Zona poniente: Corredor Expo-Chapultepec-Minerva</v>
          </cell>
          <cell r="I7" t="str">
            <v>Seguridad ciudadana y prevención social.</v>
          </cell>
          <cell r="J7" t="str">
            <v>Crear mecanismos de combate a la corrupción para observar la responsabilidad de los servidores públicos en el ejercicio de autoridad.</v>
          </cell>
        </row>
        <row r="8">
          <cell r="B8" t="str">
            <v>Medio Ambiente y Ecología.</v>
          </cell>
          <cell r="E8" t="str">
            <v>Protección Civil.</v>
          </cell>
          <cell r="F8" t="str">
            <v>5. Centro Histórico: Centro de convivencia</v>
          </cell>
          <cell r="I8" t="str">
            <v>Limpieza y mantenimiento de áreas verdes, parques y espacios públicos.</v>
          </cell>
          <cell r="J8" t="str">
            <v>Actualizar el marco regulatorio de manera que permita la plena observancia del Estado de Derecho y elimine la discrecionalidad en la aplicación de la ley.</v>
          </cell>
        </row>
        <row r="9">
          <cell r="B9" t="str">
            <v>Promoción Económica y Turística.</v>
          </cell>
          <cell r="E9" t="str">
            <v>Desarrollo Humano y Social.</v>
          </cell>
          <cell r="F9" t="str">
            <v>6. Vía Calzada Independencia</v>
          </cell>
          <cell r="I9" t="str">
            <v>Reforestación.</v>
          </cell>
          <cell r="J9" t="str">
            <v>Garantizar las condiciones de seguridad y respeto a los derechos humanos y laborales de las minorías y grupos vulnerables.</v>
          </cell>
        </row>
        <row r="10">
          <cell r="B10" t="str">
            <v>Protección Civil.</v>
          </cell>
          <cell r="E10" t="str">
            <v>Educación.</v>
          </cell>
          <cell r="F10" t="str">
            <v>7. Vía Recreactiva</v>
          </cell>
          <cell r="I10" t="str">
            <v>Promover corredores de movilidad no motorizada y transporte especial para la articulación de áreas verdes y espacios públicos.</v>
          </cell>
          <cell r="J10" t="str">
            <v>Modernizar el sistema catastral y utilización de sistemas de información geográfica para elevar la eficiencia recaudatoria.</v>
          </cell>
        </row>
        <row r="11">
          <cell r="B11" t="str">
            <v>Seguridad Pública.</v>
          </cell>
          <cell r="E11" t="str">
            <v>Cultura.</v>
          </cell>
          <cell r="F11" t="str">
            <v>8. Red de áreas verdes y espacios públicos</v>
          </cell>
          <cell r="I11" t="str">
            <v>Promover Cultura Ambiental.</v>
          </cell>
          <cell r="J11" t="str">
            <v>Optimizar los sistemas de planeacion, programación, Presupuestación, control y evaluación del gasto.</v>
          </cell>
        </row>
        <row r="12">
          <cell r="E12" t="str">
            <v>Derechos Humanos.</v>
          </cell>
          <cell r="F12" t="str">
            <v>9. Juegos Panamericanos Guadalajara 2011</v>
          </cell>
          <cell r="I12" t="str">
            <v>Integrar un programa metropolitano de calidad ambiental hacia la construcción de una agenda21.</v>
          </cell>
          <cell r="J12" t="str">
            <v>Observar la nacionalización y responsabilidad en el gasto público.</v>
          </cell>
        </row>
        <row r="13">
          <cell r="E13" t="str">
            <v>Austeridad Gubernamental.</v>
          </cell>
          <cell r="F13" t="str">
            <v>10. Todos</v>
          </cell>
          <cell r="I13" t="str">
            <v>Acceso democrático y seguro al espacio público.</v>
          </cell>
          <cell r="J13" t="str">
            <v>Impulsar los programas de automatización de procesos, simplificación de trámites y gobierno electrónico hacia la certificación de calidad.</v>
          </cell>
        </row>
        <row r="14">
          <cell r="E14" t="str">
            <v>Certificación de Calidad en Procesos.</v>
          </cell>
          <cell r="I14" t="str">
            <v>Fortalecer el capital social.</v>
          </cell>
          <cell r="J14" t="str">
            <v>Mejorar flujos de información y sistemas para la respuesta oportuna al ciudadano en la primera línea de contacto.</v>
          </cell>
        </row>
        <row r="15">
          <cell r="E15" t="str">
            <v>Servicio Civil de Carrera.</v>
          </cell>
          <cell r="I15" t="str">
            <v>Promover el desarrollo equitativo.</v>
          </cell>
          <cell r="J15" t="str">
            <v>Implementar un sistema tridimensional de evaluación: efectividad de la gestión basado en la programación, análisis comparativos y medición del impacto social.</v>
          </cell>
        </row>
        <row r="16">
          <cell r="E16" t="str">
            <v>Gobierno Electrónico.</v>
          </cell>
          <cell r="I16" t="str">
            <v>Impulsar la formación y promoción cultural.</v>
          </cell>
          <cell r="J16" t="str">
            <v>Implementar el programa de servicio civil de carrera en áreas de especialización técnica: policía, servicios médicos y protección civil.</v>
          </cell>
        </row>
        <row r="17">
          <cell r="E17" t="str">
            <v>Transparencia y Rendición de Cuentas.</v>
          </cell>
          <cell r="I17" t="str">
            <v>Impulsar el Desarrollo Turístico.</v>
          </cell>
          <cell r="J17" t="str">
            <v>Ocupación plena del personal en proyectos de servicio a la ciudad.</v>
          </cell>
        </row>
        <row r="18">
          <cell r="E18" t="str">
            <v>Reingeniería Institucional.</v>
          </cell>
          <cell r="I18" t="str">
            <v>Impulsar los sectores económicos, de cultura, deporte y entretenimiento.</v>
          </cell>
          <cell r="J18" t="str">
            <v>Reforzar en infraestructura y equipamiento los servicios municipales de: parques y jardines, aseo público y alumbrado.</v>
          </cell>
        </row>
        <row r="19">
          <cell r="E19" t="str">
            <v>Metropolización de los Servicios.</v>
          </cell>
          <cell r="I19" t="str">
            <v>Fomentar la inversión y el desarrollo de negocios.</v>
          </cell>
          <cell r="J19" t="str">
            <v>Realizar un ordenamiento ecológico metropolitano y la actualización normativa sobre desarrollo urbano, planes parciales de desarrollo urbano y estrategia de revitalización urbana, que promuevan la definición de distritos con vocacionamiento especifico.</v>
          </cell>
        </row>
        <row r="20">
          <cell r="E20" t="str">
            <v>Salud.</v>
          </cell>
          <cell r="I20" t="str">
            <v>Apoyo a la micro y pequeña empresa.</v>
          </cell>
          <cell r="J20" t="str">
            <v>Revisión y actualización de planes parciales en el 2008.</v>
          </cell>
        </row>
        <row r="21">
          <cell r="E21" t="str">
            <v>Medio Ambiente y Desarrollo Sustentable.</v>
          </cell>
          <cell r="I21" t="str">
            <v>Desarrollo ordenado de vivienda.</v>
          </cell>
          <cell r="J21" t="str">
            <v>Incorporar la participación de los actores sociales, económicos e institucionales en la definición y seguimiento de las estrategias para el uso del suelo.</v>
          </cell>
        </row>
        <row r="22">
          <cell r="E22" t="str">
            <v>Movilidad.</v>
          </cell>
          <cell r="I22" t="str">
            <v>Impulsar el proyecto GDL panamericana para los juegos del 2011.</v>
          </cell>
          <cell r="J22" t="str">
            <v>Replantear el diseño de los programas preventivos privilegiando la prevención situacional, siguiendo procesos de evaluación y monitoreo.</v>
          </cell>
        </row>
        <row r="23">
          <cell r="E23" t="str">
            <v>Centro Histórico.</v>
          </cell>
          <cell r="I23" t="str">
            <v>Participar en el desarrollo de capacidades laborales y profesionales.</v>
          </cell>
          <cell r="J23" t="str">
            <v>Desarrollar sistemas de inteligencia y gestión de la información para la atención e investigación de delitos.</v>
          </cell>
        </row>
        <row r="24">
          <cell r="E24" t="str">
            <v>Vía Recreactiva.</v>
          </cell>
          <cell r="I24" t="str">
            <v>Impulsar la dinámica económica en la ZMG.</v>
          </cell>
          <cell r="J24" t="str">
            <v>Diseñar e implementar los manuales de procedimientos de acuerdo a estándares internacionales del uso legítimo de la fuerza policial y armas de fuego y de protección de los indicios en el lugar en donde se cometió el crimen.</v>
          </cell>
        </row>
        <row r="25">
          <cell r="E25" t="str">
            <v>Rehabilitación del Equipamiento Urbano.</v>
          </cell>
          <cell r="J25" t="str">
            <v>Implementación de equipo GPS para las patrullas de la policía y evaluar con estricto control del cumplimiento de patrullaje programado.</v>
          </cell>
        </row>
        <row r="26">
          <cell r="E26" t="str">
            <v>Ordenamiento Territorial.</v>
          </cell>
          <cell r="J26" t="str">
            <v>Establecer vigilancia por medio de cámaras de circuito cerrado y sistemas de alarma instaladas en espacios públicos y zonas predeterminadas previo análisis de la criminalidad.</v>
          </cell>
        </row>
        <row r="27">
          <cell r="E27" t="str">
            <v>Promoción a la Inversión.</v>
          </cell>
          <cell r="J27" t="str">
            <v>Reactivación del Consejo Consultivo de Seguridad Ciudadana de Guadalajara como organismo colegiado de vinculación de la comunidad, fortaleciendo sus atribuciones de evaluación y contraloría ciudadana.</v>
          </cell>
        </row>
        <row r="28">
          <cell r="E28" t="str">
            <v>Empleo.</v>
          </cell>
          <cell r="J28" t="str">
            <v>Establecer convenios con las Procuradurías de Justicia del Estado, General de la República para instalar en cada una de las siete zonas agencias mixtas del ministerio público, contando en el mismo lugar con jueces y centros de mediación, facilitando la ca</v>
          </cell>
        </row>
        <row r="29">
          <cell r="E29" t="str">
            <v>Cultura Emprendedora.</v>
          </cell>
          <cell r="J29" t="str">
            <v>Crear un sistema Intermunicipal de denuncia anónima.</v>
          </cell>
        </row>
        <row r="30">
          <cell r="E30" t="str">
            <v>Mercados, Tianguis y Comercio.</v>
          </cell>
          <cell r="J30" t="str">
            <v>Impulsar a los medios alternativos de solución de conflictos vecinales y fortalecer el trabajo de los centros de mediación municipal.</v>
          </cell>
        </row>
        <row r="31">
          <cell r="E31" t="str">
            <v>Turismo.</v>
          </cell>
          <cell r="J31" t="str">
            <v>Reestructurar y fortalecer el programa de aseo público y parques y jardines para la rehabilitación y mantenimiento de áreas verdes y fuentes de la ciudad.</v>
          </cell>
        </row>
        <row r="32">
          <cell r="J32" t="str">
            <v>Formalizar los mecanismos de adopción de parques públicos por parte de la iniciativa privada, instituciones y/o asociaciones vecinales.</v>
          </cell>
        </row>
        <row r="33">
          <cell r="J33" t="str">
            <v>Promover la puesta en valor de los parques de la ciudad con un Festival Anual "Guadalajara al Parque" y la campaña "Arboles por Guadalajara".</v>
          </cell>
        </row>
        <row r="34">
          <cell r="J34" t="str">
            <v>Promover la creación y revitalización de espacios de formación y educación ambiental en los parques y espacios verdes de la ciudad, como la creación del Museo del Agua en le Bosque Los Colomos.</v>
          </cell>
        </row>
        <row r="35">
          <cell r="J35" t="str">
            <v>Reforestación en espacios públicos y en cuencas urbanas.</v>
          </cell>
        </row>
        <row r="36">
          <cell r="J36" t="str">
            <v>Conformar una red de espacios abiertos vinculada a través de la movilidad y transporte sustentable incluyendo las rehabilitación de banquetas.</v>
          </cell>
        </row>
        <row r="37">
          <cell r="J37" t="str">
            <v>Incentivar un modelo urbano  y financiero que posibilite la participación privada en la construcción de estaciones y estacionamientos en corredores de movilidad.</v>
          </cell>
        </row>
        <row r="38">
          <cell r="J38" t="str">
            <v>Facilitar la comunicación entre los centros históricos, generando en paralelo ejes de desarrollo consolidados. Diagonal Avila Camacho - Alcalde - Revolución.</v>
          </cell>
        </row>
        <row r="39">
          <cell r="J39" t="str">
            <v>Facilitar la conexión Central camionera - Tetlán.</v>
          </cell>
        </row>
        <row r="40">
          <cell r="J40" t="str">
            <v>Implementar el servicio nocturno de transporte local en el Centro Histórico y  Vía Recreactiva en fines de semana.</v>
          </cell>
        </row>
        <row r="41">
          <cell r="J41" t="str">
            <v>Creación en implementación del Plan de Cultura Ambiental Guadalajara.</v>
          </cell>
        </row>
        <row r="42">
          <cell r="J42" t="str">
            <v>Elevar el rango y dar carácter estratégico a la oficina de Cultura, Comunicación y Capacitación Ambiental del Municipio de Guadalajara.</v>
          </cell>
        </row>
        <row r="43">
          <cell r="J43" t="str">
            <v>Construcción de la Agenda 21 Guadalajara con el objetivo de asegurar el desarrollo sustentable, que permitan en un corto, mediano y largo plazo diseñar las nuevas políticas públicas del municipio.</v>
          </cell>
        </row>
        <row r="44">
          <cell r="J44" t="str">
            <v>Crear el fondo metropolitano de servicios ambientales hidrológicos orientados al manejo y conservación de los sistemas hidrológicos de: Bosque La Primavera y Los Colomos, Acuíferos Tesistán y Toluquilla, Chapala - Santiago y Río Verde.</v>
          </cell>
        </row>
        <row r="45">
          <cell r="J45" t="str">
            <v>Iniciar una red de áreas verdes urbanas y parques lineales siguiendo los sistemas de escurrimiento en zonas urbanas, articulando las áreas naturales peri urbanas (Av. Inglaterra, Parque Solidaridad, Atemajac, Colomos, Barranca).</v>
          </cell>
        </row>
        <row r="46">
          <cell r="J46" t="str">
            <v>Habilitación de parques y plazas para distintos grupos de edad y personas con capacidades diferentes.</v>
          </cell>
        </row>
        <row r="47">
          <cell r="J47" t="str">
            <v>Rehabilitar espacios públicos y centros barriales.</v>
          </cell>
        </row>
        <row r="48">
          <cell r="J48" t="str">
            <v>Llevar a cabo una campaña de comunicación para promover la convivencia y a partir del reconocimiento de las diferencias.</v>
          </cell>
        </row>
        <row r="49">
          <cell r="J49" t="str">
            <v>Impulsar la integración de un reglamento municipal que promueva la convivencia social armónica y prevenga las conductas discriminatorias.</v>
          </cell>
        </row>
        <row r="50">
          <cell r="J50" t="str">
            <v xml:space="preserve">Conformar una agenda de sesiones para el diálogo con juntas municipales, redes ciudadanas y consejos consultivos municipales. </v>
          </cell>
        </row>
        <row r="51">
          <cell r="J51" t="str">
            <v>Desarrollar y difundir mecanismos de mediación para la mediación de conflictos.</v>
          </cell>
        </row>
        <row r="52">
          <cell r="J52" t="str">
            <v>Definir, en conjunto con el Consejo de las Organizaciones de la Sociedad Civil, el Consejo de Política Social y los vecinos, los polígonos prioritarios para la atención integral  a lo largo de la presente administración.</v>
          </cell>
        </row>
        <row r="53">
          <cell r="J53" t="str">
            <v>Orientar obras y programas sociales hacia los subdistritos con mayor marginación, promoviendo los procesos de desarrollo sostenido y de largo plazo.</v>
          </cell>
        </row>
        <row r="54">
          <cell r="J54" t="str">
            <v>Articular la actuación de los Programas DIF Municipales a nivel metropolitano para la atención de grupos vulnerables: Niños en situación de riesgo, personas con problemas de adicciones, capacidades diferentes, madres solteras y adultos mayores.</v>
          </cell>
        </row>
        <row r="55">
          <cell r="J55" t="str">
            <v>Promover la lectura en el espacio público, dar reconocimiento a la calidad educativa y facilitar el acceso a la educación primaria a la población más necesitada con los programas Beca Guadalajara y Oportunidades.</v>
          </cell>
        </row>
        <row r="56">
          <cell r="J56" t="str">
            <v>Democratizar el acceso a la cultura a través  de la revitalización de la red de bibliotecas, museo y centros culturales y su vinculación con el espacio publico. Actualizar y modernizar los museos de la ciudad y realizar importantes campañas de difusión de</v>
          </cell>
        </row>
        <row r="57">
          <cell r="J57" t="str">
            <v xml:space="preserve">Multiplicar las grandes manifestaciones culturales a través de festivales, ferias y fiestas en los más importantes espacios públicos de la ciudad para propiciar el acercamiento de la población local a diversos aspectos de la cultura y convertir la ciudad </v>
          </cell>
        </row>
        <row r="58">
          <cell r="J58" t="str">
            <v>Dar mayor respaldo a organizaciones que promuevan la cultura, especialmente entre niños y jóvenes, vinculándolos y promover la cultura urbana en barrios, calles y edificios públicos.</v>
          </cell>
        </row>
        <row r="59">
          <cell r="J59" t="str">
            <v>Impresión de guías para la visitación y movilidad en la ciudad.</v>
          </cell>
        </row>
        <row r="60">
          <cell r="J60" t="str">
            <v>Identificación y reconocimiento a los sitios patrimoniales públicos y privados.</v>
          </cell>
        </row>
        <row r="61">
          <cell r="J61" t="str">
            <v>Llevar a cabo una campaña conjunta público-privada para promover el turismo y la inversión en la ciudad.</v>
          </cell>
        </row>
        <row r="62">
          <cell r="J62" t="str">
            <v>Relanzamiento del programa de policía turística.</v>
          </cell>
        </row>
        <row r="63">
          <cell r="J63" t="str">
            <v>Implementar programa de acciones para la revitalización del Centro Histórico: Impulsar el proyecto Vamos al Centro, generar condiciones para la redensificación de vivienda en zona Centro, Chapultepec y Agua Azul, garantizar el mantenimiento pleno de espac</v>
          </cell>
        </row>
        <row r="64">
          <cell r="J64" t="str">
            <v>Programa maestro de gestión para la regeneración urbana de la Zona Norte a través de la consolidación de un polo de desarrollo basado en naturaleza, deporte, arte, ciencia y tecnología en la zona: Impulso a la promoción de los proyectos Guggenheim, parque</v>
          </cell>
        </row>
        <row r="65">
          <cell r="J65" t="str">
            <v>Reestructurar el esquema de movilidad de la Calzada Independencia para vincular la zona Norte con el Aeropuerto y preparar la celebración del bicentenario de la Calzada Independencia con revitalización de este eje de desarrollo.</v>
          </cell>
        </row>
        <row r="66">
          <cell r="J66" t="str">
            <v>Apoyo mediante patrocinios a eventos culturales, deportivos y de entretenimiento, como: Festival Cultural de Mayo, Feria Internacional del Libro, Festival Internacional de Cine. Fiesta de la Música, entre otros.</v>
          </cell>
        </row>
        <row r="67">
          <cell r="J67" t="str">
            <v>Desarrollar la agenda  para manifestaciones artísticas y culturales en el espacio público.</v>
          </cell>
        </row>
        <row r="68">
          <cell r="J68" t="str">
            <v>Impulsar el desarrollo del eje Javier Mina - Juárez - Vallarta.</v>
          </cell>
        </row>
        <row r="69">
          <cell r="J69" t="str">
            <v>Diseñar un programa anual de cultura en la vía Recreactiva y Chapultepec.</v>
          </cell>
        </row>
        <row r="70">
          <cell r="J70" t="str">
            <v>Creación de plazas de lectura en Minerva y Chapultepec.</v>
          </cell>
        </row>
        <row r="71">
          <cell r="J71" t="str">
            <v>Reforestación, peatonalización e incorporación de la Minerva a la Vía Recreactiva en domingos.</v>
          </cell>
        </row>
        <row r="72">
          <cell r="J72" t="str">
            <v>Revitalización de las Plazas Orozco y Azuela en Arcos.</v>
          </cell>
        </row>
        <row r="73">
          <cell r="J73" t="str">
            <v>Concursar proyecto urbanístico para la revitalización de la zona Chapultepec.</v>
          </cell>
        </row>
        <row r="74">
          <cell r="J74" t="str">
            <v>Consolidación y ordenamiento del distrito gastronómico en López Cotilla.</v>
          </cell>
        </row>
        <row r="75">
          <cell r="J75" t="str">
            <v>Convertir ex talleres municipales en Parque San Jacinto.</v>
          </cell>
        </row>
        <row r="76">
          <cell r="J76" t="str">
            <v>Integración Urbanística Auditorio San Rafael, Parque san Jacinto y Centro Cultural Oblatos.</v>
          </cell>
        </row>
        <row r="77">
          <cell r="J77" t="str">
            <v>Simplificación en la gestión de trámites para la apertura y ampliación de negocios de acuerdo a usos de suelo autorizados.</v>
          </cell>
        </row>
        <row r="78">
          <cell r="J78" t="str">
            <v>Generar condiciones urbanas y sociales para que los talentos creativos encuentren en la ciudad espacios y oportunidades para desarrollar sus ideas.</v>
          </cell>
        </row>
        <row r="79">
          <cell r="J79" t="str">
            <v>Desarrollar paquete de estímulos para el desarrollo de proyectos en Centro Histórico, Chapultepec y Zona Norte.</v>
          </cell>
        </row>
        <row r="80">
          <cell r="J80" t="str">
            <v>Impulsar el desarrollo y articulación productiva de las MIPES, facilitándoles el acceso a los servicios de inteligencia económica, innovación, asesoria especializada y recursos humanos calificados.</v>
          </cell>
        </row>
        <row r="81">
          <cell r="J81" t="str">
            <v>Participación en espacios de negociación para la articulación de MIPES con cadenas productivas.</v>
          </cell>
        </row>
        <row r="82">
          <cell r="J82" t="str">
            <v>Facilitar el acceso a capital semilla  para proyectos nuevos en empresas establecidas.</v>
          </cell>
        </row>
        <row r="83">
          <cell r="J83" t="str">
            <v>Ordenamiento en tianguis, mercados públicos y Centro Histórico.</v>
          </cell>
        </row>
        <row r="84">
          <cell r="J84" t="str">
            <v>Generar condiciones de habitabilidad para zonas de renovación urbana.</v>
          </cell>
        </row>
        <row r="85">
          <cell r="J85" t="str">
            <v>Integrar el plan rector Guadalajara Panamericana para el desarrollo de acciones de preparación para los juegos, tales como: construcción de Villa Panamericana, promoción de la ciudad, rehabilitación de unidades deportivas, mejoramiento de accesos carreter</v>
          </cell>
        </row>
        <row r="86">
          <cell r="J86" t="str">
            <v>Vinculación de academias municipales y centros de formación con la bolsa de trabajo.</v>
          </cell>
        </row>
        <row r="87">
          <cell r="J87" t="str">
            <v>Incrementar los servicios de guardería para las madres que trabajan o participan en procesos de formación.</v>
          </cell>
        </row>
        <row r="88">
          <cell r="J88" t="str">
            <v>Generar los espacios de discusión, análisis y participación para la definición de la estrategia de desarrollo económico en coordinación con los sectores académicos, laborales y empresariales.</v>
          </cell>
        </row>
        <row r="89">
          <cell r="J89" t="str">
            <v xml:space="preserve">Fortalecer el vocacionamiento de la metrópoli hacia la industria del entretenimiento y la cultura, dotándola de mejores espacios de expresión, formación de públicos y producción artística y democratizando el acceso a la cultura a través de la utilización </v>
          </cell>
        </row>
      </sheetData>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showGridLines="0" workbookViewId="0">
      <selection activeCell="F21" sqref="F21"/>
    </sheetView>
  </sheetViews>
  <sheetFormatPr baseColWidth="10" defaultRowHeight="15" x14ac:dyDescent="0.25"/>
  <cols>
    <col min="1" max="1" width="3.28515625" customWidth="1"/>
    <col min="2" max="2" width="31.42578125" customWidth="1"/>
    <col min="3" max="3" width="62.140625" customWidth="1"/>
    <col min="4" max="4" width="22.28515625" customWidth="1"/>
    <col min="5" max="5" width="12" hidden="1" customWidth="1"/>
    <col min="6" max="6" width="11.140625" customWidth="1"/>
  </cols>
  <sheetData>
    <row r="1" spans="2:6" ht="28.5" x14ac:dyDescent="0.25">
      <c r="B1" s="63" t="s">
        <v>58</v>
      </c>
      <c r="C1" s="63"/>
      <c r="D1" s="63"/>
      <c r="E1" s="63"/>
      <c r="F1" s="63"/>
    </row>
    <row r="2" spans="2:6" ht="21" x14ac:dyDescent="0.25">
      <c r="B2" s="64" t="s">
        <v>165</v>
      </c>
      <c r="C2" s="64"/>
      <c r="D2" s="64"/>
      <c r="E2" s="64"/>
      <c r="F2" s="64"/>
    </row>
    <row r="4" spans="2:6" ht="18.75" x14ac:dyDescent="0.25">
      <c r="B4" s="65" t="s">
        <v>0</v>
      </c>
      <c r="C4" s="65" t="s">
        <v>13</v>
      </c>
      <c r="D4" s="65" t="s">
        <v>14</v>
      </c>
      <c r="E4" s="67">
        <v>2015</v>
      </c>
      <c r="F4" s="67"/>
    </row>
    <row r="5" spans="2:6" ht="30" x14ac:dyDescent="0.25">
      <c r="B5" s="66"/>
      <c r="C5" s="66"/>
      <c r="D5" s="66"/>
      <c r="E5" s="55" t="s">
        <v>160</v>
      </c>
      <c r="F5" s="55" t="s">
        <v>161</v>
      </c>
    </row>
    <row r="6" spans="2:6" ht="28.15" customHeight="1" x14ac:dyDescent="0.25">
      <c r="B6" s="60" t="s">
        <v>1</v>
      </c>
      <c r="C6" s="1" t="s">
        <v>145</v>
      </c>
      <c r="D6" s="3">
        <v>2517495.12</v>
      </c>
      <c r="E6" s="56"/>
      <c r="F6" s="56">
        <f>AVERAGE('parq. bolsillo'!G28:G29)</f>
        <v>0.14000000000000001</v>
      </c>
    </row>
    <row r="7" spans="2:6" ht="27.6" customHeight="1" x14ac:dyDescent="0.25">
      <c r="B7" s="61"/>
      <c r="C7" s="1" t="s">
        <v>43</v>
      </c>
      <c r="D7" s="3">
        <v>9000000</v>
      </c>
      <c r="E7" s="56"/>
      <c r="F7" s="56">
        <f>AVERAGE(Fuentes!G28:G29)</f>
        <v>0.49641025641025643</v>
      </c>
    </row>
    <row r="8" spans="2:6" ht="28.15" customHeight="1" x14ac:dyDescent="0.25">
      <c r="B8" s="62"/>
      <c r="C8" s="1" t="s">
        <v>44</v>
      </c>
      <c r="D8" s="3">
        <v>11739000</v>
      </c>
      <c r="E8" s="56"/>
      <c r="F8" s="56">
        <f>AVERAGE('obras comp'!G26:G26)</f>
        <v>0.03</v>
      </c>
    </row>
    <row r="9" spans="2:6" ht="28.15" customHeight="1" x14ac:dyDescent="0.25">
      <c r="B9" s="11" t="s">
        <v>2</v>
      </c>
      <c r="C9" s="1" t="s">
        <v>42</v>
      </c>
      <c r="D9" s="3">
        <v>206768</v>
      </c>
      <c r="E9" s="56"/>
      <c r="F9" s="56" t="s">
        <v>162</v>
      </c>
    </row>
    <row r="10" spans="2:6" ht="37.9" customHeight="1" x14ac:dyDescent="0.25">
      <c r="B10" s="2" t="s">
        <v>3</v>
      </c>
      <c r="C10" s="1" t="s">
        <v>8</v>
      </c>
      <c r="D10" s="3">
        <v>192024209.15366459</v>
      </c>
      <c r="E10" s="56"/>
      <c r="F10" s="56">
        <f>AVERAGE(alumbrado!G32:G35)</f>
        <v>0.97071100917431186</v>
      </c>
    </row>
    <row r="11" spans="2:6" ht="33.6" customHeight="1" x14ac:dyDescent="0.25">
      <c r="B11" s="60" t="s">
        <v>4</v>
      </c>
      <c r="C11" s="1" t="s">
        <v>9</v>
      </c>
      <c r="D11" s="3">
        <v>22218200</v>
      </c>
      <c r="E11" s="56"/>
      <c r="F11" s="56">
        <f>AVERAGE(conservación!G52:G63)</f>
        <v>0.72820219646755291</v>
      </c>
    </row>
    <row r="12" spans="2:6" ht="31.15" customHeight="1" x14ac:dyDescent="0.25">
      <c r="B12" s="61"/>
      <c r="C12" s="1" t="s">
        <v>10</v>
      </c>
      <c r="D12" s="3">
        <v>4498000</v>
      </c>
      <c r="E12" s="56"/>
      <c r="F12" s="56">
        <f>AVERAGE('MU CH'!G31:G33)</f>
        <v>0.66853333333333342</v>
      </c>
    </row>
    <row r="13" spans="2:6" ht="31.15" customHeight="1" x14ac:dyDescent="0.25">
      <c r="B13" s="62"/>
      <c r="C13" s="1" t="s">
        <v>11</v>
      </c>
      <c r="D13" s="3">
        <v>2800000</v>
      </c>
      <c r="E13" s="56"/>
      <c r="F13" s="56">
        <f>AVERAGE(RAMVIP!G28:G29)</f>
        <v>0.93965517241379315</v>
      </c>
    </row>
    <row r="14" spans="2:6" ht="27" customHeight="1" x14ac:dyDescent="0.25">
      <c r="B14" s="60" t="s">
        <v>5</v>
      </c>
      <c r="C14" s="1" t="s">
        <v>146</v>
      </c>
      <c r="D14" s="3">
        <v>1001000</v>
      </c>
      <c r="E14" s="56"/>
      <c r="F14" s="56">
        <f>AVERAGE(Panteones!G30:G32)</f>
        <v>1</v>
      </c>
    </row>
    <row r="15" spans="2:6" ht="31.9" customHeight="1" x14ac:dyDescent="0.25">
      <c r="B15" s="61"/>
      <c r="C15" s="1" t="s">
        <v>45</v>
      </c>
      <c r="D15" s="3">
        <v>195000</v>
      </c>
      <c r="E15" s="56"/>
      <c r="F15" s="56">
        <f>AVERAGE('Imagen pant'!G28:G29)</f>
        <v>1</v>
      </c>
    </row>
    <row r="16" spans="2:6" ht="28.15" customHeight="1" x14ac:dyDescent="0.25">
      <c r="B16" s="62"/>
      <c r="C16" s="1" t="s">
        <v>46</v>
      </c>
      <c r="D16" s="3">
        <v>335525</v>
      </c>
      <c r="E16" s="56"/>
      <c r="F16" s="56">
        <f>AVERAGE('op. esp. pant'!G28:G29)</f>
        <v>1</v>
      </c>
    </row>
    <row r="17" spans="2:6" ht="34.9" customHeight="1" x14ac:dyDescent="0.25">
      <c r="B17" s="10" t="s">
        <v>6</v>
      </c>
      <c r="C17" s="1" t="s">
        <v>147</v>
      </c>
      <c r="D17" s="3">
        <v>5500000</v>
      </c>
      <c r="E17" s="56"/>
      <c r="F17" s="56">
        <f>AVERAGE(Rastro!G30:G32)</f>
        <v>0.95186730769230765</v>
      </c>
    </row>
    <row r="18" spans="2:6" ht="38.450000000000003" customHeight="1" x14ac:dyDescent="0.25">
      <c r="B18" s="2" t="s">
        <v>7</v>
      </c>
      <c r="C18" s="1" t="s">
        <v>12</v>
      </c>
      <c r="D18" s="3">
        <v>52579714.299999997</v>
      </c>
      <c r="E18" s="56"/>
      <c r="F18" s="56">
        <f>AVERAGE(pavimentos!G34:G38)</f>
        <v>0.58380489311554806</v>
      </c>
    </row>
    <row r="19" spans="2:6" ht="15.75" x14ac:dyDescent="0.25">
      <c r="C19" s="6" t="s">
        <v>28</v>
      </c>
      <c r="D19" s="8">
        <f>SUM(D6:D18)</f>
        <v>304614911.57366461</v>
      </c>
      <c r="E19" s="8"/>
    </row>
    <row r="20" spans="2:6" ht="15.75" x14ac:dyDescent="0.25">
      <c r="C20" s="7" t="s">
        <v>29</v>
      </c>
      <c r="D20" s="9">
        <f>SUM(D19)</f>
        <v>304614911.57366461</v>
      </c>
      <c r="E20" s="57"/>
      <c r="F20" s="57">
        <v>0.67500000000000004</v>
      </c>
    </row>
  </sheetData>
  <mergeCells count="9">
    <mergeCell ref="B11:B13"/>
    <mergeCell ref="B6:B8"/>
    <mergeCell ref="B14:B16"/>
    <mergeCell ref="B1:F1"/>
    <mergeCell ref="B2:F2"/>
    <mergeCell ref="B4:B5"/>
    <mergeCell ref="C4:C5"/>
    <mergeCell ref="D4:D5"/>
    <mergeCell ref="E4:F4"/>
  </mergeCells>
  <pageMargins left="0.43307086614173229" right="0.43307086614173229" top="0.59055118110236227" bottom="0.59055118110236227" header="0.31496062992125984" footer="0.31496062992125984"/>
  <pageSetup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9"/>
  <sheetViews>
    <sheetView showGridLines="0" zoomScale="80" zoomScaleNormal="80" workbookViewId="0">
      <selection activeCell="B2" sqref="B2:O2"/>
    </sheetView>
  </sheetViews>
  <sheetFormatPr baseColWidth="10" defaultRowHeight="15" x14ac:dyDescent="0.25"/>
  <cols>
    <col min="1" max="1" width="4.28515625" customWidth="1"/>
    <col min="2" max="2" width="37.5703125" customWidth="1"/>
    <col min="3" max="3" width="23.7109375" customWidth="1"/>
    <col min="4" max="15" width="9.7109375" customWidth="1"/>
    <col min="16" max="16" width="9.42578125" bestFit="1" customWidth="1"/>
  </cols>
  <sheetData>
    <row r="1" spans="2:16" ht="28.5" x14ac:dyDescent="0.25">
      <c r="B1" s="63" t="s">
        <v>58</v>
      </c>
      <c r="C1" s="63"/>
      <c r="D1" s="63"/>
      <c r="E1" s="63"/>
      <c r="F1" s="63"/>
      <c r="G1" s="63"/>
      <c r="H1" s="63"/>
      <c r="I1" s="63"/>
      <c r="J1" s="63"/>
      <c r="K1" s="63"/>
      <c r="L1" s="63"/>
      <c r="M1" s="63"/>
      <c r="N1" s="63"/>
      <c r="O1" s="63"/>
    </row>
    <row r="2" spans="2:16" ht="21" x14ac:dyDescent="0.25">
      <c r="B2" s="64" t="s">
        <v>165</v>
      </c>
      <c r="C2" s="64"/>
      <c r="D2" s="64"/>
      <c r="E2" s="64"/>
      <c r="F2" s="64"/>
      <c r="G2" s="64"/>
      <c r="H2" s="64"/>
      <c r="I2" s="64"/>
      <c r="J2" s="64"/>
      <c r="K2" s="64"/>
      <c r="L2" s="64"/>
      <c r="M2" s="64"/>
      <c r="N2" s="64"/>
      <c r="O2" s="64"/>
    </row>
    <row r="3" spans="2:16" ht="18.75" customHeight="1" thickBot="1" x14ac:dyDescent="0.35">
      <c r="B3" s="80" t="s">
        <v>59</v>
      </c>
      <c r="C3" s="80"/>
      <c r="D3" s="80"/>
      <c r="E3" s="80"/>
      <c r="F3" s="80"/>
      <c r="G3" s="80"/>
      <c r="H3" s="80"/>
      <c r="I3" s="80"/>
      <c r="J3" s="80"/>
      <c r="K3" s="80"/>
      <c r="L3" s="80"/>
      <c r="M3" s="80"/>
      <c r="N3" s="80"/>
      <c r="O3" s="80"/>
    </row>
    <row r="4" spans="2:16" ht="52.5" customHeight="1" x14ac:dyDescent="0.25">
      <c r="B4" s="26" t="s">
        <v>30</v>
      </c>
      <c r="C4" s="81" t="s">
        <v>49</v>
      </c>
      <c r="D4" s="81"/>
      <c r="E4" s="81"/>
      <c r="F4" s="81"/>
      <c r="G4" s="81"/>
      <c r="H4" s="81"/>
      <c r="I4" s="81"/>
      <c r="J4" s="81"/>
      <c r="K4" s="81"/>
      <c r="L4" s="81"/>
      <c r="M4" s="81"/>
      <c r="N4" s="81"/>
      <c r="O4" s="82"/>
    </row>
    <row r="5" spans="2:16" ht="47.45" customHeight="1" x14ac:dyDescent="0.25">
      <c r="B5" s="27" t="s">
        <v>15</v>
      </c>
      <c r="C5" s="88" t="s">
        <v>45</v>
      </c>
      <c r="D5" s="88"/>
      <c r="E5" s="88"/>
      <c r="F5" s="88"/>
      <c r="G5" s="88"/>
      <c r="H5" s="88"/>
      <c r="I5" s="88"/>
      <c r="J5" s="88"/>
      <c r="K5" s="88"/>
      <c r="L5" s="88"/>
      <c r="M5" s="88"/>
      <c r="N5" s="88"/>
      <c r="O5" s="89"/>
    </row>
    <row r="6" spans="2:16" ht="48" customHeight="1" x14ac:dyDescent="0.25">
      <c r="B6" s="27" t="s">
        <v>31</v>
      </c>
      <c r="C6" s="76" t="s">
        <v>137</v>
      </c>
      <c r="D6" s="76"/>
      <c r="E6" s="76"/>
      <c r="F6" s="76"/>
      <c r="G6" s="76"/>
      <c r="H6" s="76"/>
      <c r="I6" s="76"/>
      <c r="J6" s="76"/>
      <c r="K6" s="76"/>
      <c r="L6" s="76"/>
      <c r="M6" s="76"/>
      <c r="N6" s="76"/>
      <c r="O6" s="78"/>
    </row>
    <row r="7" spans="2:16" ht="57" customHeight="1" x14ac:dyDescent="0.25">
      <c r="B7" s="27" t="s">
        <v>32</v>
      </c>
      <c r="C7" s="76" t="s">
        <v>101</v>
      </c>
      <c r="D7" s="76"/>
      <c r="E7" s="76"/>
      <c r="F7" s="76"/>
      <c r="G7" s="77" t="s">
        <v>33</v>
      </c>
      <c r="H7" s="77"/>
      <c r="I7" s="77"/>
      <c r="J7" s="77"/>
      <c r="K7" s="77"/>
      <c r="L7" s="79" t="s">
        <v>100</v>
      </c>
      <c r="M7" s="76"/>
      <c r="N7" s="76"/>
      <c r="O7" s="78"/>
    </row>
    <row r="8" spans="2:16" ht="53.25" customHeight="1" x14ac:dyDescent="0.25">
      <c r="B8" s="27" t="s">
        <v>34</v>
      </c>
      <c r="C8" s="107" t="s">
        <v>138</v>
      </c>
      <c r="D8" s="107"/>
      <c r="E8" s="107"/>
      <c r="F8" s="107"/>
      <c r="G8" s="107"/>
      <c r="H8" s="107"/>
      <c r="I8" s="107"/>
      <c r="J8" s="107"/>
      <c r="K8" s="107"/>
      <c r="L8" s="107"/>
      <c r="M8" s="107"/>
      <c r="N8" s="107"/>
      <c r="O8" s="108"/>
    </row>
    <row r="9" spans="2:16" ht="57" customHeight="1" x14ac:dyDescent="0.25">
      <c r="B9" s="27" t="s">
        <v>35</v>
      </c>
      <c r="C9" s="76" t="s">
        <v>99</v>
      </c>
      <c r="D9" s="76"/>
      <c r="E9" s="76"/>
      <c r="F9" s="76"/>
      <c r="G9" s="77" t="s">
        <v>33</v>
      </c>
      <c r="H9" s="77"/>
      <c r="I9" s="77"/>
      <c r="J9" s="77"/>
      <c r="K9" s="77"/>
      <c r="L9" s="79">
        <v>1</v>
      </c>
      <c r="M9" s="76"/>
      <c r="N9" s="76"/>
      <c r="O9" s="78"/>
    </row>
    <row r="10" spans="2:16" ht="57" customHeight="1" x14ac:dyDescent="0.25">
      <c r="B10" s="28" t="s">
        <v>36</v>
      </c>
      <c r="C10" s="76" t="s">
        <v>126</v>
      </c>
      <c r="D10" s="76"/>
      <c r="E10" s="76"/>
      <c r="F10" s="76"/>
      <c r="G10" s="76"/>
      <c r="H10" s="76"/>
      <c r="I10" s="76"/>
      <c r="J10" s="76"/>
      <c r="K10" s="76"/>
      <c r="L10" s="76"/>
      <c r="M10" s="76"/>
      <c r="N10" s="76"/>
      <c r="O10" s="78"/>
    </row>
    <row r="11" spans="2:16" ht="51" customHeight="1" x14ac:dyDescent="0.25">
      <c r="B11" s="27" t="s">
        <v>37</v>
      </c>
      <c r="C11" s="85">
        <v>195000</v>
      </c>
      <c r="D11" s="85"/>
      <c r="E11" s="85"/>
      <c r="F11" s="85"/>
      <c r="G11" s="85"/>
      <c r="H11" s="85"/>
      <c r="I11" s="85"/>
      <c r="J11" s="85"/>
      <c r="K11" s="85"/>
      <c r="L11" s="85"/>
      <c r="M11" s="85"/>
      <c r="N11" s="85"/>
      <c r="O11" s="86"/>
    </row>
    <row r="12" spans="2:16" ht="47.45" customHeight="1" x14ac:dyDescent="0.25">
      <c r="B12" s="27" t="s">
        <v>38</v>
      </c>
      <c r="C12" s="76" t="s">
        <v>40</v>
      </c>
      <c r="D12" s="76"/>
      <c r="E12" s="76"/>
      <c r="F12" s="76"/>
      <c r="G12" s="76"/>
      <c r="H12" s="76"/>
      <c r="I12" s="76"/>
      <c r="J12" s="76"/>
      <c r="K12" s="76"/>
      <c r="L12" s="76"/>
      <c r="M12" s="76"/>
      <c r="N12" s="76"/>
      <c r="O12" s="78"/>
    </row>
    <row r="13" spans="2:16" ht="49.15" customHeight="1" thickBot="1" x14ac:dyDescent="0.3">
      <c r="B13" s="13" t="s">
        <v>61</v>
      </c>
      <c r="C13" s="14" t="s">
        <v>70</v>
      </c>
      <c r="D13" s="75" t="s">
        <v>62</v>
      </c>
      <c r="E13" s="75"/>
      <c r="F13" s="75"/>
      <c r="G13" s="74" t="s">
        <v>63</v>
      </c>
      <c r="H13" s="74"/>
      <c r="I13" s="74"/>
      <c r="J13" s="75" t="s">
        <v>64</v>
      </c>
      <c r="K13" s="75"/>
      <c r="L13" s="75"/>
      <c r="M13" s="74" t="s">
        <v>65</v>
      </c>
      <c r="N13" s="74"/>
      <c r="O13" s="87"/>
    </row>
    <row r="14" spans="2:16" ht="26.25" customHeight="1" x14ac:dyDescent="0.25">
      <c r="B14" s="12"/>
      <c r="C14" s="5"/>
      <c r="D14" s="5"/>
      <c r="E14" s="5"/>
      <c r="F14" s="5"/>
      <c r="G14" s="5"/>
      <c r="H14" s="5"/>
      <c r="I14" s="5"/>
      <c r="J14" s="5"/>
      <c r="K14" s="4"/>
      <c r="L14" s="4"/>
      <c r="M14" s="4"/>
      <c r="N14" s="4"/>
      <c r="O14" s="4"/>
    </row>
    <row r="15" spans="2:16" ht="26.25" customHeight="1" thickBot="1" x14ac:dyDescent="0.3">
      <c r="B15" s="12" t="s">
        <v>66</v>
      </c>
      <c r="C15" s="5"/>
      <c r="D15" s="5"/>
      <c r="E15" s="5"/>
      <c r="F15" s="5"/>
      <c r="G15" s="5"/>
      <c r="H15" s="5"/>
      <c r="I15" s="5"/>
      <c r="J15" s="5"/>
      <c r="K15" s="4"/>
      <c r="L15" s="4"/>
      <c r="M15" s="4"/>
      <c r="N15" s="4"/>
      <c r="O15" s="4"/>
    </row>
    <row r="16" spans="2:16" ht="26.25" customHeight="1" x14ac:dyDescent="0.25">
      <c r="B16" s="68" t="s">
        <v>67</v>
      </c>
      <c r="C16" s="69"/>
      <c r="D16" s="15" t="s">
        <v>16</v>
      </c>
      <c r="E16" s="15" t="s">
        <v>17</v>
      </c>
      <c r="F16" s="15" t="s">
        <v>18</v>
      </c>
      <c r="G16" s="15" t="s">
        <v>19</v>
      </c>
      <c r="H16" s="15" t="s">
        <v>20</v>
      </c>
      <c r="I16" s="15" t="s">
        <v>21</v>
      </c>
      <c r="J16" s="15" t="s">
        <v>22</v>
      </c>
      <c r="K16" s="15" t="s">
        <v>23</v>
      </c>
      <c r="L16" s="15" t="s">
        <v>24</v>
      </c>
      <c r="M16" s="15" t="s">
        <v>25</v>
      </c>
      <c r="N16" s="15" t="s">
        <v>26</v>
      </c>
      <c r="O16" s="16" t="s">
        <v>27</v>
      </c>
      <c r="P16" s="16" t="s">
        <v>163</v>
      </c>
    </row>
    <row r="17" spans="2:16" ht="37.9" customHeight="1" x14ac:dyDescent="0.25">
      <c r="B17" s="70" t="s">
        <v>101</v>
      </c>
      <c r="C17" s="71"/>
      <c r="D17" s="22">
        <v>500</v>
      </c>
      <c r="E17" s="22">
        <v>1000</v>
      </c>
      <c r="F17" s="22">
        <v>1000</v>
      </c>
      <c r="G17" s="22">
        <v>1500</v>
      </c>
      <c r="H17" s="22">
        <v>1500</v>
      </c>
      <c r="I17" s="22">
        <v>1500</v>
      </c>
      <c r="J17" s="22">
        <v>1000</v>
      </c>
      <c r="K17" s="36">
        <v>0</v>
      </c>
      <c r="L17" s="36">
        <v>0</v>
      </c>
      <c r="M17" s="36">
        <v>0</v>
      </c>
      <c r="N17" s="36">
        <v>0</v>
      </c>
      <c r="O17" s="37">
        <v>0</v>
      </c>
      <c r="P17" s="31">
        <f>SUM(D17:O17)</f>
        <v>8000</v>
      </c>
    </row>
    <row r="18" spans="2:16" ht="37.9" customHeight="1" thickBot="1" x14ac:dyDescent="0.3">
      <c r="B18" s="99" t="s">
        <v>99</v>
      </c>
      <c r="C18" s="100"/>
      <c r="D18" s="34">
        <f>1/8000*D17</f>
        <v>6.25E-2</v>
      </c>
      <c r="E18" s="34">
        <f t="shared" ref="E18:J18" si="0">1/8000*E17</f>
        <v>0.125</v>
      </c>
      <c r="F18" s="34">
        <f t="shared" si="0"/>
        <v>0.125</v>
      </c>
      <c r="G18" s="34">
        <f t="shared" si="0"/>
        <v>0.1875</v>
      </c>
      <c r="H18" s="34">
        <f t="shared" si="0"/>
        <v>0.1875</v>
      </c>
      <c r="I18" s="34">
        <f t="shared" si="0"/>
        <v>0.1875</v>
      </c>
      <c r="J18" s="34">
        <f t="shared" si="0"/>
        <v>0.125</v>
      </c>
      <c r="K18" s="34">
        <v>0</v>
      </c>
      <c r="L18" s="34">
        <v>0</v>
      </c>
      <c r="M18" s="34">
        <v>0</v>
      </c>
      <c r="N18" s="34">
        <v>0</v>
      </c>
      <c r="O18" s="35">
        <v>0</v>
      </c>
      <c r="P18" s="35">
        <f>SUM(D18:O18)</f>
        <v>1</v>
      </c>
    </row>
    <row r="19" spans="2:16" ht="26.25" customHeight="1" x14ac:dyDescent="0.25">
      <c r="B19" s="12"/>
      <c r="C19" s="5"/>
      <c r="D19" s="5"/>
      <c r="E19" s="5"/>
      <c r="F19" s="5"/>
      <c r="G19" s="5"/>
      <c r="H19" s="5"/>
      <c r="I19" s="5"/>
      <c r="J19" s="5"/>
      <c r="K19" s="4"/>
      <c r="L19" s="4"/>
      <c r="M19" s="4"/>
      <c r="N19" s="4"/>
      <c r="O19" s="4"/>
    </row>
    <row r="20" spans="2:16" ht="26.25" customHeight="1" thickBot="1" x14ac:dyDescent="0.3">
      <c r="B20" s="12" t="s">
        <v>154</v>
      </c>
      <c r="C20" s="5"/>
      <c r="D20" s="5"/>
      <c r="E20" s="5"/>
      <c r="F20" s="5"/>
      <c r="G20" s="5"/>
      <c r="H20" s="5"/>
      <c r="I20" s="5"/>
      <c r="J20" s="5"/>
      <c r="K20" s="4"/>
      <c r="L20" s="4"/>
      <c r="M20" s="4"/>
      <c r="N20" s="4"/>
      <c r="O20" s="4"/>
    </row>
    <row r="21" spans="2:16" ht="26.25" customHeight="1" x14ac:dyDescent="0.25">
      <c r="B21" s="68" t="s">
        <v>67</v>
      </c>
      <c r="C21" s="69"/>
      <c r="D21" s="15" t="s">
        <v>16</v>
      </c>
      <c r="E21" s="15" t="s">
        <v>17</v>
      </c>
      <c r="F21" s="15" t="s">
        <v>18</v>
      </c>
      <c r="G21" s="15" t="s">
        <v>19</v>
      </c>
      <c r="H21" s="15" t="s">
        <v>20</v>
      </c>
      <c r="I21" s="15" t="s">
        <v>21</v>
      </c>
      <c r="J21" s="15" t="s">
        <v>22</v>
      </c>
      <c r="K21" s="15" t="s">
        <v>23</v>
      </c>
      <c r="L21" s="15" t="s">
        <v>24</v>
      </c>
      <c r="M21" s="15" t="s">
        <v>25</v>
      </c>
      <c r="N21" s="15" t="s">
        <v>26</v>
      </c>
      <c r="O21" s="16" t="s">
        <v>27</v>
      </c>
      <c r="P21" s="16" t="s">
        <v>164</v>
      </c>
    </row>
    <row r="22" spans="2:16" ht="32.450000000000003" customHeight="1" x14ac:dyDescent="0.25">
      <c r="B22" s="70" t="s">
        <v>101</v>
      </c>
      <c r="C22" s="71"/>
      <c r="D22" s="23">
        <v>200</v>
      </c>
      <c r="E22" s="23">
        <v>300</v>
      </c>
      <c r="F22" s="23">
        <v>1000</v>
      </c>
      <c r="G22" s="22">
        <v>1000</v>
      </c>
      <c r="H22" s="22">
        <v>1500</v>
      </c>
      <c r="I22" s="22">
        <v>1000</v>
      </c>
      <c r="J22" s="22">
        <v>1000</v>
      </c>
      <c r="K22" s="36">
        <v>1000</v>
      </c>
      <c r="L22" s="36">
        <v>250</v>
      </c>
      <c r="M22" s="36">
        <v>1724</v>
      </c>
      <c r="N22" s="36">
        <v>1724</v>
      </c>
      <c r="O22" s="37">
        <v>1724</v>
      </c>
      <c r="P22" s="30">
        <f>SUM(D22:O22)</f>
        <v>12422</v>
      </c>
    </row>
    <row r="23" spans="2:16" ht="37.9" customHeight="1" thickBot="1" x14ac:dyDescent="0.3">
      <c r="B23" s="99" t="s">
        <v>99</v>
      </c>
      <c r="C23" s="100"/>
      <c r="D23" s="34">
        <v>2.5000000000000001E-2</v>
      </c>
      <c r="E23" s="34">
        <v>3.7499999999999999E-2</v>
      </c>
      <c r="F23" s="34">
        <v>0.125</v>
      </c>
      <c r="G23" s="34">
        <v>0.125</v>
      </c>
      <c r="H23" s="34">
        <v>0.1875</v>
      </c>
      <c r="I23" s="34">
        <v>0.13</v>
      </c>
      <c r="J23" s="34">
        <v>0.14285714285714288</v>
      </c>
      <c r="K23" s="34">
        <v>0.14285714285714288</v>
      </c>
      <c r="L23" s="34">
        <v>3.5714285714285719E-2</v>
      </c>
      <c r="M23" s="34">
        <v>0.09</v>
      </c>
      <c r="N23" s="34">
        <v>0.09</v>
      </c>
      <c r="O23" s="35">
        <v>0.09</v>
      </c>
      <c r="P23" s="35">
        <f>SUM(D23:O23)</f>
        <v>1.2214285714285718</v>
      </c>
    </row>
    <row r="26" spans="2:16" ht="25.15" customHeight="1" thickBot="1" x14ac:dyDescent="0.3">
      <c r="B26" s="12" t="s">
        <v>155</v>
      </c>
      <c r="C26" s="5"/>
      <c r="D26" s="5"/>
      <c r="E26" s="5"/>
      <c r="F26" s="5"/>
      <c r="G26" s="5"/>
    </row>
    <row r="27" spans="2:16" ht="27" customHeight="1" x14ac:dyDescent="0.25">
      <c r="B27" s="68" t="s">
        <v>67</v>
      </c>
      <c r="C27" s="69"/>
      <c r="D27" s="15" t="s">
        <v>156</v>
      </c>
      <c r="E27" s="15" t="s">
        <v>157</v>
      </c>
      <c r="F27" s="15" t="s">
        <v>158</v>
      </c>
      <c r="G27" s="16" t="s">
        <v>159</v>
      </c>
    </row>
    <row r="28" spans="2:16" ht="30.6" customHeight="1" x14ac:dyDescent="0.25">
      <c r="B28" s="70" t="s">
        <v>101</v>
      </c>
      <c r="C28" s="71"/>
      <c r="D28" s="29">
        <f>(D22+E22+F22)/(D17+E17+F17+G17+H17+I17+J17+K17+L17+M17+N17+O17)</f>
        <v>0.1875</v>
      </c>
      <c r="E28" s="29">
        <f>(E22+F22+G22+D22+H22+I22)/(E17+F17+G17+H17+I17+J17+K17+L17+M17+N17+O17+D17)</f>
        <v>0.625</v>
      </c>
      <c r="F28" s="29">
        <f>(F22+G22+H22+E22+I22+J22+D22+K22+L22)/(F17+G17+H17+I17+J17+K17+L17+M17+N17+O17+D17+E17)</f>
        <v>0.90625</v>
      </c>
      <c r="G28" s="32">
        <v>1</v>
      </c>
    </row>
    <row r="29" spans="2:16" ht="38.450000000000003" customHeight="1" thickBot="1" x14ac:dyDescent="0.3">
      <c r="B29" s="99" t="s">
        <v>99</v>
      </c>
      <c r="C29" s="100"/>
      <c r="D29" s="34">
        <f>(D23+E23+F23)/(D18+E18+F18+G18+H18+I18+J18+K18+L18+M18+N18+O18)</f>
        <v>0.1875</v>
      </c>
      <c r="E29" s="34">
        <f>(E23+F23+G23+D23+H23+I23)/(E18+F18+G18+H18+I18+J18+K18+L18+M18+N18+O18+D18)</f>
        <v>0.63</v>
      </c>
      <c r="F29" s="34">
        <f>(F23+G23+H23+E23+I23+J23+D23+K23+L23)/(F18+G18+H18+I18+J18+K18+L18+M18+N18+O18+D18+E18)</f>
        <v>0.95142857142857151</v>
      </c>
      <c r="G29" s="35">
        <v>1</v>
      </c>
    </row>
  </sheetData>
  <mergeCells count="29">
    <mergeCell ref="B16:C16"/>
    <mergeCell ref="B21:C21"/>
    <mergeCell ref="B22:C22"/>
    <mergeCell ref="B23:C23"/>
    <mergeCell ref="C11:O11"/>
    <mergeCell ref="C12:O12"/>
    <mergeCell ref="D13:F13"/>
    <mergeCell ref="G13:I13"/>
    <mergeCell ref="J13:L13"/>
    <mergeCell ref="M13:O13"/>
    <mergeCell ref="B1:O1"/>
    <mergeCell ref="B2:O2"/>
    <mergeCell ref="B3:O3"/>
    <mergeCell ref="C4:O4"/>
    <mergeCell ref="C6:O6"/>
    <mergeCell ref="C7:F7"/>
    <mergeCell ref="G7:K7"/>
    <mergeCell ref="L7:O7"/>
    <mergeCell ref="C5:O5"/>
    <mergeCell ref="C10:O10"/>
    <mergeCell ref="C9:F9"/>
    <mergeCell ref="G9:K9"/>
    <mergeCell ref="L9:O9"/>
    <mergeCell ref="C8:O8"/>
    <mergeCell ref="B27:C27"/>
    <mergeCell ref="B28:C28"/>
    <mergeCell ref="B29:C29"/>
    <mergeCell ref="B17:C17"/>
    <mergeCell ref="B18:C18"/>
  </mergeCells>
  <pageMargins left="0.51181102362204722" right="0.11811023622047245" top="0.59" bottom="0.15748031496062992" header="0.31496062992125984" footer="0.44"/>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9"/>
  <sheetViews>
    <sheetView showGridLines="0" zoomScale="80" zoomScaleNormal="80" workbookViewId="0">
      <selection activeCell="B2" sqref="B2:O2"/>
    </sheetView>
  </sheetViews>
  <sheetFormatPr baseColWidth="10" defaultRowHeight="15" x14ac:dyDescent="0.25"/>
  <cols>
    <col min="1" max="1" width="1.28515625" customWidth="1"/>
    <col min="2" max="2" width="36.5703125" customWidth="1"/>
    <col min="3" max="3" width="25.7109375" customWidth="1"/>
    <col min="4" max="7" width="9.7109375" customWidth="1"/>
    <col min="8" max="9" width="10.7109375" bestFit="1" customWidth="1"/>
    <col min="10" max="13" width="9.7109375" customWidth="1"/>
    <col min="14" max="14" width="11.28515625" bestFit="1" customWidth="1"/>
    <col min="15" max="15" width="9.7109375" customWidth="1"/>
    <col min="16" max="16" width="12.42578125" bestFit="1" customWidth="1"/>
  </cols>
  <sheetData>
    <row r="1" spans="2:16" ht="28.5" x14ac:dyDescent="0.25">
      <c r="B1" s="63" t="s">
        <v>58</v>
      </c>
      <c r="C1" s="63"/>
      <c r="D1" s="63"/>
      <c r="E1" s="63"/>
      <c r="F1" s="63"/>
      <c r="G1" s="63"/>
      <c r="H1" s="63"/>
      <c r="I1" s="63"/>
      <c r="J1" s="63"/>
      <c r="K1" s="63"/>
      <c r="L1" s="63"/>
      <c r="M1" s="63"/>
      <c r="N1" s="63"/>
      <c r="O1" s="63"/>
    </row>
    <row r="2" spans="2:16" ht="21" x14ac:dyDescent="0.25">
      <c r="B2" s="64" t="s">
        <v>165</v>
      </c>
      <c r="C2" s="64"/>
      <c r="D2" s="64"/>
      <c r="E2" s="64"/>
      <c r="F2" s="64"/>
      <c r="G2" s="64"/>
      <c r="H2" s="64"/>
      <c r="I2" s="64"/>
      <c r="J2" s="64"/>
      <c r="K2" s="64"/>
      <c r="L2" s="64"/>
      <c r="M2" s="64"/>
      <c r="N2" s="64"/>
      <c r="O2" s="64"/>
    </row>
    <row r="3" spans="2:16" ht="18.75" customHeight="1" thickBot="1" x14ac:dyDescent="0.35">
      <c r="B3" s="80" t="s">
        <v>59</v>
      </c>
      <c r="C3" s="80"/>
      <c r="D3" s="80"/>
      <c r="E3" s="80"/>
      <c r="F3" s="80"/>
      <c r="G3" s="80"/>
      <c r="H3" s="80"/>
      <c r="I3" s="80"/>
      <c r="J3" s="80"/>
      <c r="K3" s="80"/>
      <c r="L3" s="80"/>
      <c r="M3" s="80"/>
      <c r="N3" s="80"/>
      <c r="O3" s="80"/>
    </row>
    <row r="4" spans="2:16" ht="52.5" customHeight="1" x14ac:dyDescent="0.25">
      <c r="B4" s="26" t="s">
        <v>30</v>
      </c>
      <c r="C4" s="81" t="s">
        <v>49</v>
      </c>
      <c r="D4" s="81"/>
      <c r="E4" s="81"/>
      <c r="F4" s="81"/>
      <c r="G4" s="81"/>
      <c r="H4" s="81"/>
      <c r="I4" s="81"/>
      <c r="J4" s="81"/>
      <c r="K4" s="81"/>
      <c r="L4" s="81"/>
      <c r="M4" s="81"/>
      <c r="N4" s="81"/>
      <c r="O4" s="82"/>
    </row>
    <row r="5" spans="2:16" ht="44.45" customHeight="1" x14ac:dyDescent="0.25">
      <c r="B5" s="27" t="s">
        <v>15</v>
      </c>
      <c r="C5" s="88" t="s">
        <v>46</v>
      </c>
      <c r="D5" s="88"/>
      <c r="E5" s="88"/>
      <c r="F5" s="88"/>
      <c r="G5" s="88"/>
      <c r="H5" s="88"/>
      <c r="I5" s="88"/>
      <c r="J5" s="88"/>
      <c r="K5" s="88"/>
      <c r="L5" s="88"/>
      <c r="M5" s="88"/>
      <c r="N5" s="88"/>
      <c r="O5" s="89"/>
    </row>
    <row r="6" spans="2:16" ht="48" customHeight="1" x14ac:dyDescent="0.25">
      <c r="B6" s="27" t="s">
        <v>31</v>
      </c>
      <c r="C6" s="76" t="s">
        <v>57</v>
      </c>
      <c r="D6" s="76"/>
      <c r="E6" s="76"/>
      <c r="F6" s="76"/>
      <c r="G6" s="76"/>
      <c r="H6" s="76"/>
      <c r="I6" s="76"/>
      <c r="J6" s="76"/>
      <c r="K6" s="76"/>
      <c r="L6" s="76"/>
      <c r="M6" s="76"/>
      <c r="N6" s="76"/>
      <c r="O6" s="78"/>
    </row>
    <row r="7" spans="2:16" ht="57" customHeight="1" x14ac:dyDescent="0.25">
      <c r="B7" s="27" t="s">
        <v>32</v>
      </c>
      <c r="C7" s="76" t="s">
        <v>139</v>
      </c>
      <c r="D7" s="76"/>
      <c r="E7" s="76"/>
      <c r="F7" s="76"/>
      <c r="G7" s="77" t="s">
        <v>33</v>
      </c>
      <c r="H7" s="77"/>
      <c r="I7" s="77"/>
      <c r="J7" s="77"/>
      <c r="K7" s="77"/>
      <c r="L7" s="112">
        <v>500000</v>
      </c>
      <c r="M7" s="113"/>
      <c r="N7" s="113"/>
      <c r="O7" s="114"/>
    </row>
    <row r="8" spans="2:16" ht="49.9" customHeight="1" x14ac:dyDescent="0.25">
      <c r="B8" s="27" t="s">
        <v>34</v>
      </c>
      <c r="C8" s="107" t="s">
        <v>140</v>
      </c>
      <c r="D8" s="107"/>
      <c r="E8" s="107"/>
      <c r="F8" s="107"/>
      <c r="G8" s="107"/>
      <c r="H8" s="107"/>
      <c r="I8" s="107"/>
      <c r="J8" s="107"/>
      <c r="K8" s="107"/>
      <c r="L8" s="107"/>
      <c r="M8" s="107"/>
      <c r="N8" s="107"/>
      <c r="O8" s="108"/>
    </row>
    <row r="9" spans="2:16" ht="51" customHeight="1" x14ac:dyDescent="0.25">
      <c r="B9" s="27" t="s">
        <v>35</v>
      </c>
      <c r="C9" s="76" t="s">
        <v>104</v>
      </c>
      <c r="D9" s="76"/>
      <c r="E9" s="76"/>
      <c r="F9" s="76"/>
      <c r="G9" s="77" t="s">
        <v>33</v>
      </c>
      <c r="H9" s="77"/>
      <c r="I9" s="77"/>
      <c r="J9" s="77"/>
      <c r="K9" s="77"/>
      <c r="L9" s="115">
        <v>1</v>
      </c>
      <c r="M9" s="115"/>
      <c r="N9" s="115"/>
      <c r="O9" s="116"/>
    </row>
    <row r="10" spans="2:16" ht="49.15" customHeight="1" x14ac:dyDescent="0.25">
      <c r="B10" s="28" t="s">
        <v>36</v>
      </c>
      <c r="C10" s="76" t="s">
        <v>141</v>
      </c>
      <c r="D10" s="76"/>
      <c r="E10" s="76"/>
      <c r="F10" s="76"/>
      <c r="G10" s="76"/>
      <c r="H10" s="76"/>
      <c r="I10" s="76"/>
      <c r="J10" s="76"/>
      <c r="K10" s="76"/>
      <c r="L10" s="76"/>
      <c r="M10" s="76"/>
      <c r="N10" s="76"/>
      <c r="O10" s="78"/>
    </row>
    <row r="11" spans="2:16" ht="51" customHeight="1" x14ac:dyDescent="0.25">
      <c r="B11" s="27" t="s">
        <v>37</v>
      </c>
      <c r="C11" s="85">
        <v>335525</v>
      </c>
      <c r="D11" s="85"/>
      <c r="E11" s="85"/>
      <c r="F11" s="85"/>
      <c r="G11" s="85"/>
      <c r="H11" s="85"/>
      <c r="I11" s="85"/>
      <c r="J11" s="85"/>
      <c r="K11" s="85"/>
      <c r="L11" s="85"/>
      <c r="M11" s="85"/>
      <c r="N11" s="85"/>
      <c r="O11" s="86"/>
    </row>
    <row r="12" spans="2:16" ht="47.45" customHeight="1" x14ac:dyDescent="0.25">
      <c r="B12" s="27" t="s">
        <v>38</v>
      </c>
      <c r="C12" s="76" t="s">
        <v>40</v>
      </c>
      <c r="D12" s="76"/>
      <c r="E12" s="76"/>
      <c r="F12" s="76"/>
      <c r="G12" s="76"/>
      <c r="H12" s="76"/>
      <c r="I12" s="76"/>
      <c r="J12" s="76"/>
      <c r="K12" s="76"/>
      <c r="L12" s="76"/>
      <c r="M12" s="76"/>
      <c r="N12" s="76"/>
      <c r="O12" s="78"/>
    </row>
    <row r="13" spans="2:16" ht="49.15" customHeight="1" thickBot="1" x14ac:dyDescent="0.3">
      <c r="B13" s="13" t="s">
        <v>61</v>
      </c>
      <c r="C13" s="14" t="s">
        <v>70</v>
      </c>
      <c r="D13" s="75" t="s">
        <v>62</v>
      </c>
      <c r="E13" s="75"/>
      <c r="F13" s="75"/>
      <c r="G13" s="74" t="s">
        <v>102</v>
      </c>
      <c r="H13" s="74"/>
      <c r="I13" s="74"/>
      <c r="J13" s="75" t="s">
        <v>64</v>
      </c>
      <c r="K13" s="75"/>
      <c r="L13" s="75"/>
      <c r="M13" s="74" t="s">
        <v>103</v>
      </c>
      <c r="N13" s="74"/>
      <c r="O13" s="87"/>
    </row>
    <row r="14" spans="2:16" ht="26.25" customHeight="1" x14ac:dyDescent="0.25">
      <c r="B14" s="12"/>
      <c r="C14" s="5"/>
      <c r="D14" s="5"/>
      <c r="E14" s="5"/>
      <c r="F14" s="5"/>
      <c r="G14" s="5"/>
      <c r="H14" s="5"/>
      <c r="I14" s="5"/>
      <c r="J14" s="5"/>
      <c r="K14" s="4"/>
      <c r="L14" s="4"/>
      <c r="M14" s="4"/>
      <c r="N14" s="4"/>
      <c r="O14" s="4"/>
    </row>
    <row r="15" spans="2:16" ht="26.25" customHeight="1" thickBot="1" x14ac:dyDescent="0.3">
      <c r="B15" s="12" t="s">
        <v>66</v>
      </c>
      <c r="C15" s="5"/>
      <c r="D15" s="5"/>
      <c r="E15" s="5"/>
      <c r="F15" s="5"/>
      <c r="G15" s="5"/>
      <c r="H15" s="5"/>
      <c r="I15" s="5"/>
      <c r="J15" s="5"/>
      <c r="K15" s="4"/>
      <c r="L15" s="4"/>
      <c r="M15" s="4"/>
      <c r="N15" s="4"/>
      <c r="O15" s="4"/>
    </row>
    <row r="16" spans="2:16" ht="26.25" customHeight="1" x14ac:dyDescent="0.25">
      <c r="B16" s="68" t="s">
        <v>67</v>
      </c>
      <c r="C16" s="69"/>
      <c r="D16" s="15" t="s">
        <v>16</v>
      </c>
      <c r="E16" s="15" t="s">
        <v>17</v>
      </c>
      <c r="F16" s="15" t="s">
        <v>18</v>
      </c>
      <c r="G16" s="15" t="s">
        <v>19</v>
      </c>
      <c r="H16" s="15" t="s">
        <v>20</v>
      </c>
      <c r="I16" s="15" t="s">
        <v>21</v>
      </c>
      <c r="J16" s="15" t="s">
        <v>22</v>
      </c>
      <c r="K16" s="15" t="s">
        <v>23</v>
      </c>
      <c r="L16" s="15" t="s">
        <v>24</v>
      </c>
      <c r="M16" s="15" t="s">
        <v>25</v>
      </c>
      <c r="N16" s="15" t="s">
        <v>26</v>
      </c>
      <c r="O16" s="16" t="s">
        <v>27</v>
      </c>
      <c r="P16" s="16" t="s">
        <v>163</v>
      </c>
    </row>
    <row r="17" spans="2:16" ht="37.9" customHeight="1" x14ac:dyDescent="0.25">
      <c r="B17" s="70" t="s">
        <v>139</v>
      </c>
      <c r="C17" s="71"/>
      <c r="D17" s="36">
        <v>0</v>
      </c>
      <c r="E17" s="36">
        <v>0</v>
      </c>
      <c r="F17" s="36">
        <v>0</v>
      </c>
      <c r="G17" s="36">
        <v>0</v>
      </c>
      <c r="H17" s="23">
        <v>100000</v>
      </c>
      <c r="I17" s="23">
        <v>50000</v>
      </c>
      <c r="J17" s="36">
        <v>0</v>
      </c>
      <c r="K17" s="36">
        <v>0</v>
      </c>
      <c r="L17" s="36">
        <v>0</v>
      </c>
      <c r="M17" s="36">
        <v>0</v>
      </c>
      <c r="N17" s="23">
        <v>350000</v>
      </c>
      <c r="O17" s="37">
        <v>0</v>
      </c>
      <c r="P17" s="31">
        <f>SUM(D17:O17)</f>
        <v>500000</v>
      </c>
    </row>
    <row r="18" spans="2:16" ht="37.9" customHeight="1" thickBot="1" x14ac:dyDescent="0.3">
      <c r="B18" s="99" t="s">
        <v>104</v>
      </c>
      <c r="C18" s="100"/>
      <c r="D18" s="34">
        <v>0</v>
      </c>
      <c r="E18" s="34">
        <v>0</v>
      </c>
      <c r="F18" s="34">
        <v>0</v>
      </c>
      <c r="G18" s="34">
        <v>0</v>
      </c>
      <c r="H18" s="34">
        <f>1/500000*H17</f>
        <v>0.19999999999999998</v>
      </c>
      <c r="I18" s="34">
        <f>1/500000*I17</f>
        <v>9.9999999999999992E-2</v>
      </c>
      <c r="J18" s="34">
        <v>0</v>
      </c>
      <c r="K18" s="34">
        <v>0</v>
      </c>
      <c r="L18" s="34">
        <v>0</v>
      </c>
      <c r="M18" s="34">
        <v>0</v>
      </c>
      <c r="N18" s="34">
        <f>1/500000*N17</f>
        <v>0.7</v>
      </c>
      <c r="O18" s="35">
        <v>0</v>
      </c>
      <c r="P18" s="35">
        <f>SUM(D18:O18)</f>
        <v>1</v>
      </c>
    </row>
    <row r="19" spans="2:16" ht="26.25" customHeight="1" x14ac:dyDescent="0.25">
      <c r="B19" s="12"/>
      <c r="C19" s="5"/>
      <c r="D19" s="5"/>
      <c r="E19" s="5"/>
      <c r="F19" s="5"/>
      <c r="G19" s="5"/>
      <c r="H19" s="5"/>
      <c r="I19" s="5"/>
      <c r="J19" s="5"/>
      <c r="K19" s="4"/>
      <c r="L19" s="4"/>
      <c r="M19" s="4"/>
      <c r="N19" s="4"/>
      <c r="O19" s="4"/>
    </row>
    <row r="20" spans="2:16" ht="26.25" customHeight="1" thickBot="1" x14ac:dyDescent="0.3">
      <c r="B20" s="12" t="s">
        <v>154</v>
      </c>
      <c r="C20" s="5"/>
      <c r="D20" s="5"/>
      <c r="E20" s="5"/>
      <c r="F20" s="5"/>
      <c r="G20" s="5"/>
      <c r="H20" s="5"/>
      <c r="I20" s="5"/>
      <c r="J20" s="5"/>
      <c r="K20" s="4"/>
      <c r="L20" s="4"/>
      <c r="M20" s="4"/>
      <c r="N20" s="4"/>
      <c r="O20" s="4"/>
    </row>
    <row r="21" spans="2:16" ht="26.25" customHeight="1" x14ac:dyDescent="0.25">
      <c r="B21" s="68" t="s">
        <v>67</v>
      </c>
      <c r="C21" s="69"/>
      <c r="D21" s="15" t="s">
        <v>16</v>
      </c>
      <c r="E21" s="15" t="s">
        <v>17</v>
      </c>
      <c r="F21" s="15" t="s">
        <v>18</v>
      </c>
      <c r="G21" s="15" t="s">
        <v>19</v>
      </c>
      <c r="H21" s="15" t="s">
        <v>20</v>
      </c>
      <c r="I21" s="15" t="s">
        <v>21</v>
      </c>
      <c r="J21" s="15" t="s">
        <v>22</v>
      </c>
      <c r="K21" s="15" t="s">
        <v>23</v>
      </c>
      <c r="L21" s="15" t="s">
        <v>24</v>
      </c>
      <c r="M21" s="15" t="s">
        <v>25</v>
      </c>
      <c r="N21" s="15" t="s">
        <v>26</v>
      </c>
      <c r="O21" s="16" t="s">
        <v>27</v>
      </c>
      <c r="P21" s="16" t="s">
        <v>164</v>
      </c>
    </row>
    <row r="22" spans="2:16" ht="39" customHeight="1" x14ac:dyDescent="0.25">
      <c r="B22" s="70" t="s">
        <v>139</v>
      </c>
      <c r="C22" s="71"/>
      <c r="D22" s="36">
        <v>0</v>
      </c>
      <c r="E22" s="36">
        <v>0</v>
      </c>
      <c r="F22" s="36">
        <v>0</v>
      </c>
      <c r="G22" s="36">
        <v>0</v>
      </c>
      <c r="H22" s="23">
        <v>130000</v>
      </c>
      <c r="I22" s="23">
        <v>124877</v>
      </c>
      <c r="J22" s="36">
        <v>0</v>
      </c>
      <c r="K22" s="36">
        <v>0</v>
      </c>
      <c r="L22" s="36">
        <v>0</v>
      </c>
      <c r="M22" s="36">
        <v>0</v>
      </c>
      <c r="N22" s="23">
        <v>993931</v>
      </c>
      <c r="O22" s="37">
        <v>0</v>
      </c>
      <c r="P22" s="31">
        <f>SUM(D22:O22)</f>
        <v>1248808</v>
      </c>
    </row>
    <row r="23" spans="2:16" ht="36.6" customHeight="1" thickBot="1" x14ac:dyDescent="0.3">
      <c r="B23" s="99" t="s">
        <v>104</v>
      </c>
      <c r="C23" s="100"/>
      <c r="D23" s="34">
        <v>0</v>
      </c>
      <c r="E23" s="34">
        <v>0</v>
      </c>
      <c r="F23" s="34">
        <v>0</v>
      </c>
      <c r="G23" s="34">
        <v>0</v>
      </c>
      <c r="H23" s="34">
        <v>0.2</v>
      </c>
      <c r="I23" s="34">
        <v>0.1</v>
      </c>
      <c r="J23" s="34">
        <v>0</v>
      </c>
      <c r="K23" s="34">
        <v>0</v>
      </c>
      <c r="L23" s="34">
        <v>0</v>
      </c>
      <c r="M23" s="34">
        <v>0</v>
      </c>
      <c r="N23" s="34">
        <v>0.7</v>
      </c>
      <c r="O23" s="35">
        <v>0</v>
      </c>
      <c r="P23" s="35">
        <f>SUM(D23:O23)</f>
        <v>1</v>
      </c>
    </row>
    <row r="26" spans="2:16" ht="26.45" customHeight="1" thickBot="1" x14ac:dyDescent="0.3">
      <c r="B26" s="12" t="s">
        <v>155</v>
      </c>
      <c r="C26" s="5"/>
      <c r="D26" s="5"/>
      <c r="E26" s="5"/>
      <c r="F26" s="5"/>
      <c r="G26" s="5"/>
    </row>
    <row r="27" spans="2:16" ht="30.6" customHeight="1" x14ac:dyDescent="0.25">
      <c r="B27" s="68" t="s">
        <v>67</v>
      </c>
      <c r="C27" s="69"/>
      <c r="D27" s="15" t="s">
        <v>156</v>
      </c>
      <c r="E27" s="15" t="s">
        <v>157</v>
      </c>
      <c r="F27" s="15" t="s">
        <v>158</v>
      </c>
      <c r="G27" s="16" t="s">
        <v>159</v>
      </c>
    </row>
    <row r="28" spans="2:16" ht="34.15" customHeight="1" x14ac:dyDescent="0.25">
      <c r="B28" s="70" t="s">
        <v>139</v>
      </c>
      <c r="C28" s="71"/>
      <c r="D28" s="29">
        <f>(D22+E22+F22)/(D17+E17+F17+G17+H17+I17+J17+K17+L17+M17+N17+O17)</f>
        <v>0</v>
      </c>
      <c r="E28" s="29">
        <f>(E22+F22+G22+D22+H22+I22)/(E17+F17+G17+H17+I17+J17+K17+L17+M17+N17+O17+D17)</f>
        <v>0.50975400000000004</v>
      </c>
      <c r="F28" s="29">
        <f>(F22+G22+H22+E22+I22+J22+D22+K22+L22)/(F17+G17+H17+I17+J17+K17+L17+M17+N17+O17+D17+E17)</f>
        <v>0.50975400000000004</v>
      </c>
      <c r="G28" s="32">
        <v>1</v>
      </c>
    </row>
    <row r="29" spans="2:16" ht="33" customHeight="1" thickBot="1" x14ac:dyDescent="0.3">
      <c r="B29" s="99" t="s">
        <v>104</v>
      </c>
      <c r="C29" s="100"/>
      <c r="D29" s="34">
        <f>(D23+E23+F23)/(D18+E18+F18+G18+H18+I18+J18+K18+L18+M18+N18+O18)</f>
        <v>0</v>
      </c>
      <c r="E29" s="34">
        <f>(E23+F23+G23+D23+H23+I23)/(E18+F18+G18+H18+I18+J18+K18+L18+M18+N18+O18+D18)</f>
        <v>0.30000000000000004</v>
      </c>
      <c r="F29" s="34">
        <f>(F23+G23+H23+E23+I23+J23+D23+K23+L23)/(F18+G18+H18+I18+J18+K18+L18+M18+N18+O18+D18+E18)</f>
        <v>0.30000000000000004</v>
      </c>
      <c r="G29" s="35">
        <f>(G23+H23+I23+F23+J23+K23+E23+L23+M23+D23+N23+O23)/(G18+H18+I18+J18+K18+L18+M18+N18+O18+D18+E18+F18)</f>
        <v>1</v>
      </c>
    </row>
  </sheetData>
  <mergeCells count="29">
    <mergeCell ref="B16:C16"/>
    <mergeCell ref="B21:C21"/>
    <mergeCell ref="B22:C22"/>
    <mergeCell ref="B23:C23"/>
    <mergeCell ref="C11:O11"/>
    <mergeCell ref="C12:O12"/>
    <mergeCell ref="D13:F13"/>
    <mergeCell ref="G13:I13"/>
    <mergeCell ref="J13:L13"/>
    <mergeCell ref="M13:O13"/>
    <mergeCell ref="B1:O1"/>
    <mergeCell ref="B2:O2"/>
    <mergeCell ref="B3:O3"/>
    <mergeCell ref="C4:O4"/>
    <mergeCell ref="C6:O6"/>
    <mergeCell ref="C7:F7"/>
    <mergeCell ref="G7:K7"/>
    <mergeCell ref="L7:O7"/>
    <mergeCell ref="C5:O5"/>
    <mergeCell ref="C10:O10"/>
    <mergeCell ref="C9:F9"/>
    <mergeCell ref="G9:K9"/>
    <mergeCell ref="L9:O9"/>
    <mergeCell ref="C8:O8"/>
    <mergeCell ref="B27:C27"/>
    <mergeCell ref="B28:C28"/>
    <mergeCell ref="B29:C29"/>
    <mergeCell ref="B17:C17"/>
    <mergeCell ref="B18:C18"/>
  </mergeCells>
  <pageMargins left="0.51181102362204722" right="0.11811023622047245" top="0.43307086614173229" bottom="0.47244094488188981" header="0.31496062992125984" footer="0.31496062992125984"/>
  <pageSetup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2"/>
  <sheetViews>
    <sheetView showGridLines="0" zoomScale="80" zoomScaleNormal="80" workbookViewId="0">
      <selection activeCell="J34" sqref="J34"/>
    </sheetView>
  </sheetViews>
  <sheetFormatPr baseColWidth="10" defaultRowHeight="15" x14ac:dyDescent="0.25"/>
  <cols>
    <col min="1" max="1" width="3.140625" customWidth="1"/>
    <col min="2" max="2" width="40.7109375" customWidth="1"/>
    <col min="3" max="3" width="17.28515625" customWidth="1"/>
    <col min="4" max="4" width="10.85546875" customWidth="1"/>
    <col min="5" max="5" width="11.140625" customWidth="1"/>
    <col min="6" max="7" width="10.28515625" customWidth="1"/>
    <col min="8" max="8" width="10.42578125" customWidth="1"/>
    <col min="9" max="9" width="10.85546875" customWidth="1"/>
    <col min="10" max="10" width="11.140625" customWidth="1"/>
    <col min="11" max="11" width="10.85546875" customWidth="1"/>
    <col min="12" max="12" width="11.7109375" customWidth="1"/>
    <col min="13" max="13" width="9.42578125" bestFit="1" customWidth="1"/>
    <col min="14" max="14" width="10.85546875" bestFit="1" customWidth="1"/>
    <col min="15" max="15" width="10" bestFit="1" customWidth="1"/>
    <col min="16" max="16" width="10.7109375" bestFit="1" customWidth="1"/>
  </cols>
  <sheetData>
    <row r="1" spans="2:16" ht="28.5" x14ac:dyDescent="0.25">
      <c r="B1" s="63" t="s">
        <v>58</v>
      </c>
      <c r="C1" s="63"/>
      <c r="D1" s="63"/>
      <c r="E1" s="63"/>
      <c r="F1" s="63"/>
      <c r="G1" s="63"/>
      <c r="H1" s="63"/>
      <c r="I1" s="63"/>
      <c r="J1" s="63"/>
      <c r="K1" s="63"/>
      <c r="L1" s="63"/>
      <c r="M1" s="63"/>
      <c r="N1" s="63"/>
      <c r="O1" s="63"/>
    </row>
    <row r="2" spans="2:16" ht="21" x14ac:dyDescent="0.25">
      <c r="B2" s="64" t="s">
        <v>165</v>
      </c>
      <c r="C2" s="64"/>
      <c r="D2" s="64"/>
      <c r="E2" s="64"/>
      <c r="F2" s="64"/>
      <c r="G2" s="64"/>
      <c r="H2" s="64"/>
      <c r="I2" s="64"/>
      <c r="J2" s="64"/>
      <c r="K2" s="64"/>
      <c r="L2" s="64"/>
      <c r="M2" s="64"/>
      <c r="N2" s="64"/>
      <c r="O2" s="64"/>
    </row>
    <row r="3" spans="2:16" ht="18.75" customHeight="1" thickBot="1" x14ac:dyDescent="0.35">
      <c r="B3" s="80" t="s">
        <v>59</v>
      </c>
      <c r="C3" s="80"/>
      <c r="D3" s="80"/>
      <c r="E3" s="80"/>
      <c r="F3" s="80"/>
      <c r="G3" s="80"/>
      <c r="H3" s="80"/>
      <c r="I3" s="80"/>
      <c r="J3" s="80"/>
      <c r="K3" s="80"/>
      <c r="L3" s="80"/>
      <c r="M3" s="80"/>
      <c r="N3" s="80"/>
      <c r="O3" s="80"/>
    </row>
    <row r="4" spans="2:16" ht="52.5" customHeight="1" x14ac:dyDescent="0.25">
      <c r="B4" s="26" t="s">
        <v>30</v>
      </c>
      <c r="C4" s="81" t="s">
        <v>49</v>
      </c>
      <c r="D4" s="81"/>
      <c r="E4" s="81"/>
      <c r="F4" s="81"/>
      <c r="G4" s="81"/>
      <c r="H4" s="81"/>
      <c r="I4" s="81"/>
      <c r="J4" s="81"/>
      <c r="K4" s="81"/>
      <c r="L4" s="81"/>
      <c r="M4" s="81"/>
      <c r="N4" s="81"/>
      <c r="O4" s="82"/>
    </row>
    <row r="5" spans="2:16" ht="45.6" customHeight="1" x14ac:dyDescent="0.25">
      <c r="B5" s="27" t="s">
        <v>15</v>
      </c>
      <c r="C5" s="88" t="s">
        <v>48</v>
      </c>
      <c r="D5" s="88"/>
      <c r="E5" s="88"/>
      <c r="F5" s="88"/>
      <c r="G5" s="88"/>
      <c r="H5" s="88"/>
      <c r="I5" s="88"/>
      <c r="J5" s="88"/>
      <c r="K5" s="88"/>
      <c r="L5" s="88"/>
      <c r="M5" s="88"/>
      <c r="N5" s="88"/>
      <c r="O5" s="89"/>
    </row>
    <row r="6" spans="2:16" ht="48" customHeight="1" x14ac:dyDescent="0.25">
      <c r="B6" s="27" t="s">
        <v>31</v>
      </c>
      <c r="C6" s="76" t="s">
        <v>93</v>
      </c>
      <c r="D6" s="76"/>
      <c r="E6" s="76"/>
      <c r="F6" s="76"/>
      <c r="G6" s="76"/>
      <c r="H6" s="76"/>
      <c r="I6" s="76"/>
      <c r="J6" s="76"/>
      <c r="K6" s="76"/>
      <c r="L6" s="76"/>
      <c r="M6" s="76"/>
      <c r="N6" s="76"/>
      <c r="O6" s="78"/>
    </row>
    <row r="7" spans="2:16" ht="51" customHeight="1" x14ac:dyDescent="0.25">
      <c r="B7" s="27" t="s">
        <v>32</v>
      </c>
      <c r="C7" s="76" t="s">
        <v>94</v>
      </c>
      <c r="D7" s="76"/>
      <c r="E7" s="76"/>
      <c r="F7" s="76"/>
      <c r="G7" s="77" t="s">
        <v>33</v>
      </c>
      <c r="H7" s="77"/>
      <c r="I7" s="77"/>
      <c r="J7" s="77"/>
      <c r="K7" s="77"/>
      <c r="L7" s="96">
        <v>260000</v>
      </c>
      <c r="M7" s="97"/>
      <c r="N7" s="97"/>
      <c r="O7" s="98"/>
    </row>
    <row r="8" spans="2:16" ht="53.25" customHeight="1" x14ac:dyDescent="0.25">
      <c r="B8" s="27" t="s">
        <v>34</v>
      </c>
      <c r="C8" s="107" t="s">
        <v>143</v>
      </c>
      <c r="D8" s="107"/>
      <c r="E8" s="107"/>
      <c r="F8" s="107"/>
      <c r="G8" s="107"/>
      <c r="H8" s="107"/>
      <c r="I8" s="107"/>
      <c r="J8" s="107"/>
      <c r="K8" s="107"/>
      <c r="L8" s="107"/>
      <c r="M8" s="107"/>
      <c r="N8" s="107"/>
      <c r="O8" s="108"/>
    </row>
    <row r="9" spans="2:16" ht="50.45" customHeight="1" x14ac:dyDescent="0.25">
      <c r="B9" s="27" t="s">
        <v>35</v>
      </c>
      <c r="C9" s="76" t="s">
        <v>95</v>
      </c>
      <c r="D9" s="76"/>
      <c r="E9" s="76"/>
      <c r="F9" s="76"/>
      <c r="G9" s="77" t="s">
        <v>33</v>
      </c>
      <c r="H9" s="77"/>
      <c r="I9" s="77"/>
      <c r="J9" s="77"/>
      <c r="K9" s="77"/>
      <c r="L9" s="96">
        <v>1120</v>
      </c>
      <c r="M9" s="97"/>
      <c r="N9" s="97"/>
      <c r="O9" s="98"/>
    </row>
    <row r="10" spans="2:16" ht="46.15" customHeight="1" x14ac:dyDescent="0.25">
      <c r="B10" s="28" t="s">
        <v>36</v>
      </c>
      <c r="C10" s="76" t="s">
        <v>144</v>
      </c>
      <c r="D10" s="76"/>
      <c r="E10" s="76"/>
      <c r="F10" s="76"/>
      <c r="G10" s="76"/>
      <c r="H10" s="76"/>
      <c r="I10" s="76"/>
      <c r="J10" s="76"/>
      <c r="K10" s="76"/>
      <c r="L10" s="76"/>
      <c r="M10" s="76"/>
      <c r="N10" s="76"/>
      <c r="O10" s="78"/>
    </row>
    <row r="11" spans="2:16" ht="51" customHeight="1" x14ac:dyDescent="0.25">
      <c r="B11" s="27" t="s">
        <v>37</v>
      </c>
      <c r="C11" s="85">
        <v>5500000</v>
      </c>
      <c r="D11" s="85"/>
      <c r="E11" s="85"/>
      <c r="F11" s="85"/>
      <c r="G11" s="85"/>
      <c r="H11" s="85"/>
      <c r="I11" s="85"/>
      <c r="J11" s="85"/>
      <c r="K11" s="85"/>
      <c r="L11" s="85"/>
      <c r="M11" s="85"/>
      <c r="N11" s="85"/>
      <c r="O11" s="86"/>
    </row>
    <row r="12" spans="2:16" ht="47.45" customHeight="1" x14ac:dyDescent="0.25">
      <c r="B12" s="27" t="s">
        <v>38</v>
      </c>
      <c r="C12" s="92" t="s">
        <v>40</v>
      </c>
      <c r="D12" s="92"/>
      <c r="E12" s="92"/>
      <c r="F12" s="92"/>
      <c r="G12" s="92"/>
      <c r="H12" s="92"/>
      <c r="I12" s="92"/>
      <c r="J12" s="92"/>
      <c r="K12" s="92"/>
      <c r="L12" s="92"/>
      <c r="M12" s="92"/>
      <c r="N12" s="92"/>
      <c r="O12" s="93"/>
    </row>
    <row r="13" spans="2:16" ht="49.15" customHeight="1" thickBot="1" x14ac:dyDescent="0.3">
      <c r="B13" s="13" t="s">
        <v>61</v>
      </c>
      <c r="C13" s="14" t="s">
        <v>70</v>
      </c>
      <c r="D13" s="75" t="s">
        <v>62</v>
      </c>
      <c r="E13" s="75"/>
      <c r="F13" s="75"/>
      <c r="G13" s="74" t="s">
        <v>63</v>
      </c>
      <c r="H13" s="74"/>
      <c r="I13" s="74"/>
      <c r="J13" s="75" t="s">
        <v>64</v>
      </c>
      <c r="K13" s="75"/>
      <c r="L13" s="75"/>
      <c r="M13" s="74" t="s">
        <v>65</v>
      </c>
      <c r="N13" s="74"/>
      <c r="O13" s="87"/>
    </row>
    <row r="14" spans="2:16" ht="26.25" customHeight="1" x14ac:dyDescent="0.25">
      <c r="B14" s="12"/>
      <c r="C14" s="5"/>
      <c r="D14" s="5"/>
      <c r="E14" s="5"/>
      <c r="F14" s="5"/>
      <c r="G14" s="5"/>
      <c r="H14" s="5"/>
      <c r="I14" s="5"/>
      <c r="J14" s="5"/>
      <c r="K14" s="4"/>
      <c r="L14" s="4"/>
      <c r="M14" s="4"/>
      <c r="N14" s="4"/>
      <c r="O14" s="4"/>
    </row>
    <row r="15" spans="2:16" ht="26.25" customHeight="1" thickBot="1" x14ac:dyDescent="0.3">
      <c r="B15" s="12" t="s">
        <v>66</v>
      </c>
      <c r="C15" s="5"/>
      <c r="D15" s="5"/>
      <c r="E15" s="5"/>
      <c r="F15" s="5"/>
      <c r="G15" s="5"/>
      <c r="H15" s="5"/>
      <c r="I15" s="5"/>
      <c r="J15" s="5"/>
      <c r="K15" s="4"/>
      <c r="L15" s="4"/>
      <c r="M15" s="4"/>
      <c r="N15" s="4"/>
      <c r="O15" s="4"/>
    </row>
    <row r="16" spans="2:16" ht="26.25" customHeight="1" x14ac:dyDescent="0.25">
      <c r="B16" s="68" t="s">
        <v>67</v>
      </c>
      <c r="C16" s="69"/>
      <c r="D16" s="15" t="s">
        <v>16</v>
      </c>
      <c r="E16" s="15" t="s">
        <v>17</v>
      </c>
      <c r="F16" s="15" t="s">
        <v>18</v>
      </c>
      <c r="G16" s="15" t="s">
        <v>19</v>
      </c>
      <c r="H16" s="15" t="s">
        <v>20</v>
      </c>
      <c r="I16" s="15" t="s">
        <v>21</v>
      </c>
      <c r="J16" s="15" t="s">
        <v>22</v>
      </c>
      <c r="K16" s="15" t="s">
        <v>23</v>
      </c>
      <c r="L16" s="15" t="s">
        <v>24</v>
      </c>
      <c r="M16" s="15" t="s">
        <v>25</v>
      </c>
      <c r="N16" s="15" t="s">
        <v>26</v>
      </c>
      <c r="O16" s="16" t="s">
        <v>27</v>
      </c>
      <c r="P16" s="16" t="s">
        <v>163</v>
      </c>
    </row>
    <row r="17" spans="2:16" ht="37.9" customHeight="1" x14ac:dyDescent="0.25">
      <c r="B17" s="70" t="s">
        <v>94</v>
      </c>
      <c r="C17" s="71"/>
      <c r="D17" s="22">
        <v>22500</v>
      </c>
      <c r="E17" s="22">
        <v>21000</v>
      </c>
      <c r="F17" s="22">
        <v>17500</v>
      </c>
      <c r="G17" s="22">
        <v>17500</v>
      </c>
      <c r="H17" s="22">
        <v>21000</v>
      </c>
      <c r="I17" s="22">
        <v>22500</v>
      </c>
      <c r="J17" s="22">
        <v>22500</v>
      </c>
      <c r="K17" s="22">
        <v>22500</v>
      </c>
      <c r="L17" s="22">
        <v>22500</v>
      </c>
      <c r="M17" s="22">
        <v>22500</v>
      </c>
      <c r="N17" s="22">
        <v>24000</v>
      </c>
      <c r="O17" s="30">
        <v>24000</v>
      </c>
      <c r="P17" s="30">
        <f>SUM(D17:O17)</f>
        <v>260000</v>
      </c>
    </row>
    <row r="18" spans="2:16" ht="37.9" customHeight="1" x14ac:dyDescent="0.25">
      <c r="B18" s="101" t="s">
        <v>95</v>
      </c>
      <c r="C18" s="102"/>
      <c r="D18" s="43">
        <v>100</v>
      </c>
      <c r="E18" s="43">
        <v>80</v>
      </c>
      <c r="F18" s="43">
        <v>70</v>
      </c>
      <c r="G18" s="43">
        <v>70</v>
      </c>
      <c r="H18" s="43">
        <v>80</v>
      </c>
      <c r="I18" s="43">
        <v>100</v>
      </c>
      <c r="J18" s="43">
        <v>100</v>
      </c>
      <c r="K18" s="43">
        <v>100</v>
      </c>
      <c r="L18" s="43">
        <v>100</v>
      </c>
      <c r="M18" s="43">
        <v>100</v>
      </c>
      <c r="N18" s="43">
        <v>110</v>
      </c>
      <c r="O18" s="44">
        <v>110</v>
      </c>
      <c r="P18" s="30">
        <f>SUM(D18:O18)</f>
        <v>1120</v>
      </c>
    </row>
    <row r="19" spans="2:16" ht="37.9" customHeight="1" thickBot="1" x14ac:dyDescent="0.3">
      <c r="B19" s="72" t="s">
        <v>142</v>
      </c>
      <c r="C19" s="73"/>
      <c r="D19" s="45">
        <v>3150</v>
      </c>
      <c r="E19" s="45">
        <v>2940</v>
      </c>
      <c r="F19" s="45">
        <v>2450</v>
      </c>
      <c r="G19" s="45">
        <v>2450</v>
      </c>
      <c r="H19" s="45">
        <v>2940</v>
      </c>
      <c r="I19" s="45">
        <v>3150</v>
      </c>
      <c r="J19" s="45">
        <v>3150</v>
      </c>
      <c r="K19" s="45">
        <v>3150</v>
      </c>
      <c r="L19" s="45">
        <v>3150</v>
      </c>
      <c r="M19" s="45">
        <v>3150</v>
      </c>
      <c r="N19" s="45">
        <v>3360</v>
      </c>
      <c r="O19" s="46">
        <v>3360</v>
      </c>
      <c r="P19" s="46">
        <f>SUM(D19:O19)</f>
        <v>36400</v>
      </c>
    </row>
    <row r="20" spans="2:16" ht="26.25" customHeight="1" x14ac:dyDescent="0.25">
      <c r="B20" s="12"/>
      <c r="C20" s="5"/>
      <c r="D20" s="5"/>
      <c r="E20" s="5"/>
      <c r="F20" s="5"/>
      <c r="G20" s="5"/>
      <c r="H20" s="5"/>
      <c r="I20" s="5"/>
      <c r="J20" s="5"/>
      <c r="K20" s="5"/>
      <c r="L20" s="5"/>
      <c r="M20" s="5"/>
      <c r="N20" s="5"/>
      <c r="O20" s="5"/>
    </row>
    <row r="21" spans="2:16" ht="26.25" customHeight="1" thickBot="1" x14ac:dyDescent="0.3">
      <c r="B21" s="12" t="s">
        <v>154</v>
      </c>
      <c r="C21" s="5"/>
      <c r="D21" s="5"/>
      <c r="E21" s="5"/>
      <c r="F21" s="5"/>
      <c r="G21" s="5"/>
      <c r="H21" s="5"/>
      <c r="I21" s="5"/>
      <c r="J21" s="5"/>
      <c r="K21" s="4"/>
      <c r="L21" s="4"/>
      <c r="M21" s="4"/>
      <c r="N21" s="4"/>
      <c r="O21" s="4"/>
    </row>
    <row r="22" spans="2:16" ht="26.25" customHeight="1" x14ac:dyDescent="0.25">
      <c r="B22" s="68" t="s">
        <v>67</v>
      </c>
      <c r="C22" s="69"/>
      <c r="D22" s="15" t="s">
        <v>16</v>
      </c>
      <c r="E22" s="15" t="s">
        <v>17</v>
      </c>
      <c r="F22" s="15" t="s">
        <v>18</v>
      </c>
      <c r="G22" s="15" t="s">
        <v>19</v>
      </c>
      <c r="H22" s="15" t="s">
        <v>20</v>
      </c>
      <c r="I22" s="15" t="s">
        <v>21</v>
      </c>
      <c r="J22" s="15" t="s">
        <v>22</v>
      </c>
      <c r="K22" s="15" t="s">
        <v>23</v>
      </c>
      <c r="L22" s="15" t="s">
        <v>24</v>
      </c>
      <c r="M22" s="15" t="s">
        <v>25</v>
      </c>
      <c r="N22" s="15" t="s">
        <v>26</v>
      </c>
      <c r="O22" s="16" t="s">
        <v>27</v>
      </c>
      <c r="P22" s="16" t="s">
        <v>164</v>
      </c>
    </row>
    <row r="23" spans="2:16" ht="30.6" customHeight="1" x14ac:dyDescent="0.25">
      <c r="B23" s="70" t="s">
        <v>94</v>
      </c>
      <c r="C23" s="71"/>
      <c r="D23" s="22">
        <v>22348</v>
      </c>
      <c r="E23" s="22">
        <v>17761</v>
      </c>
      <c r="F23" s="22">
        <v>19465</v>
      </c>
      <c r="G23" s="22">
        <v>21568</v>
      </c>
      <c r="H23" s="22">
        <v>22044</v>
      </c>
      <c r="I23" s="22">
        <v>22345</v>
      </c>
      <c r="J23" s="22">
        <v>3250</v>
      </c>
      <c r="K23" s="22">
        <v>3250</v>
      </c>
      <c r="L23" s="22">
        <v>23014</v>
      </c>
      <c r="M23" s="22">
        <v>24572</v>
      </c>
      <c r="N23" s="22">
        <v>24146</v>
      </c>
      <c r="O23" s="30">
        <v>31208</v>
      </c>
      <c r="P23" s="30">
        <f>SUM(D23:O23)</f>
        <v>234971</v>
      </c>
    </row>
    <row r="24" spans="2:16" ht="35.450000000000003" customHeight="1" x14ac:dyDescent="0.25">
      <c r="B24" s="101" t="s">
        <v>95</v>
      </c>
      <c r="C24" s="102"/>
      <c r="D24" s="43">
        <v>6</v>
      </c>
      <c r="E24" s="43">
        <v>9</v>
      </c>
      <c r="F24" s="43">
        <v>9</v>
      </c>
      <c r="G24" s="43">
        <v>12</v>
      </c>
      <c r="H24" s="43">
        <v>9</v>
      </c>
      <c r="I24" s="43">
        <v>16</v>
      </c>
      <c r="J24" s="40" t="s">
        <v>166</v>
      </c>
      <c r="K24" s="40" t="s">
        <v>166</v>
      </c>
      <c r="L24" s="40" t="s">
        <v>166</v>
      </c>
      <c r="M24" s="40" t="s">
        <v>166</v>
      </c>
      <c r="N24" s="40" t="s">
        <v>166</v>
      </c>
      <c r="O24" s="41" t="s">
        <v>166</v>
      </c>
      <c r="P24" s="30">
        <f>SUM(D24:O24)</f>
        <v>61</v>
      </c>
    </row>
    <row r="25" spans="2:16" ht="33" customHeight="1" thickBot="1" x14ac:dyDescent="0.3">
      <c r="B25" s="72" t="s">
        <v>142</v>
      </c>
      <c r="C25" s="73"/>
      <c r="D25" s="45">
        <v>3479.768</v>
      </c>
      <c r="E25" s="45">
        <v>2766.953</v>
      </c>
      <c r="F25" s="45">
        <v>3049.2710000000002</v>
      </c>
      <c r="G25" s="45">
        <v>3466</v>
      </c>
      <c r="H25" s="45">
        <v>3483</v>
      </c>
      <c r="I25" s="45">
        <v>3544</v>
      </c>
      <c r="J25" s="45">
        <v>3756</v>
      </c>
      <c r="K25" s="45">
        <v>3574</v>
      </c>
      <c r="L25" s="45">
        <v>3609.55</v>
      </c>
      <c r="M25" s="45">
        <v>3719</v>
      </c>
      <c r="N25" s="45">
        <v>3670</v>
      </c>
      <c r="O25" s="46">
        <v>4645</v>
      </c>
      <c r="P25" s="46">
        <f>SUM(D25:O25)</f>
        <v>42762.542000000001</v>
      </c>
    </row>
    <row r="28" spans="2:16" ht="24.6" customHeight="1" thickBot="1" x14ac:dyDescent="0.3">
      <c r="B28" s="12" t="s">
        <v>155</v>
      </c>
      <c r="C28" s="5"/>
      <c r="D28" s="5"/>
      <c r="E28" s="5"/>
      <c r="F28" s="5"/>
      <c r="G28" s="5"/>
    </row>
    <row r="29" spans="2:16" ht="26.45" customHeight="1" x14ac:dyDescent="0.25">
      <c r="B29" s="68" t="s">
        <v>67</v>
      </c>
      <c r="C29" s="69"/>
      <c r="D29" s="15" t="s">
        <v>156</v>
      </c>
      <c r="E29" s="15" t="s">
        <v>157</v>
      </c>
      <c r="F29" s="15" t="s">
        <v>158</v>
      </c>
      <c r="G29" s="16" t="s">
        <v>159</v>
      </c>
    </row>
    <row r="30" spans="2:16" ht="28.9" customHeight="1" x14ac:dyDescent="0.25">
      <c r="B30" s="70" t="s">
        <v>94</v>
      </c>
      <c r="C30" s="71"/>
      <c r="D30" s="29">
        <f>(D23+E23+F23)/(D17+E17+F17+G17+H17+I17+J17+K17+L17+M17+N17+O17)</f>
        <v>0.22913076923076922</v>
      </c>
      <c r="E30" s="29">
        <f>(E23+F23+G23+D23+H23+I23)/(E17+F17+G17+H17+I17+J17+K17+L17+M17+N17+O17+D17)</f>
        <v>0.48281153846153846</v>
      </c>
      <c r="F30" s="29">
        <f>(F23+G23+H23+E23+I23+J23+D23+K23+L23)/(F17+G17+H17+I17+J17+K17+L17+M17+N17+O17+D17+E17)</f>
        <v>0.59632692307692303</v>
      </c>
      <c r="G30" s="32">
        <f>(G23+H23+I23+F23+J23+K23+E23+L23+M23+D23+N23+O23)/(G17+H17+I17+J17+K17+L17+M17+N17+O17+D17+E17+F17)</f>
        <v>0.90373461538461541</v>
      </c>
    </row>
    <row r="31" spans="2:16" ht="37.9" customHeight="1" x14ac:dyDescent="0.25">
      <c r="B31" s="101" t="s">
        <v>95</v>
      </c>
      <c r="C31" s="102"/>
      <c r="D31" s="24">
        <f t="shared" ref="D31:D32" si="0">(D24+E24+F24)/(D18+E18+F18+G18+H18+I18+J18+K18+L18+M18+N18+O18)</f>
        <v>2.1428571428571429E-2</v>
      </c>
      <c r="E31" s="24">
        <f t="shared" ref="E31:E32" si="1">(E24+F24+G24+D24+H24+I24)/(E18+F18+G18+H18+I18+J18+K18+L18+M18+N18+O18+D18)</f>
        <v>5.4464285714285715E-2</v>
      </c>
      <c r="F31" s="29" t="s">
        <v>166</v>
      </c>
      <c r="G31" s="32" t="s">
        <v>166</v>
      </c>
    </row>
    <row r="32" spans="2:16" ht="31.9" customHeight="1" thickBot="1" x14ac:dyDescent="0.3">
      <c r="B32" s="72" t="s">
        <v>142</v>
      </c>
      <c r="C32" s="73"/>
      <c r="D32" s="34">
        <f t="shared" si="0"/>
        <v>0.25538439560439563</v>
      </c>
      <c r="E32" s="34">
        <f t="shared" si="1"/>
        <v>0.54365362637362635</v>
      </c>
      <c r="F32" s="34">
        <f t="shared" ref="F32" si="2">(F25+G25+H25+E25+I25+J25+D25+K25+L25)/(F19+G19+H19+I19+J19+K19+L19+M19+N19+O19+D19+E19)</f>
        <v>0.84419071428571435</v>
      </c>
      <c r="G32" s="35">
        <v>1</v>
      </c>
    </row>
  </sheetData>
  <mergeCells count="32">
    <mergeCell ref="M13:O13"/>
    <mergeCell ref="C11:O11"/>
    <mergeCell ref="C12:O12"/>
    <mergeCell ref="C8:O8"/>
    <mergeCell ref="C9:F9"/>
    <mergeCell ref="G9:K9"/>
    <mergeCell ref="L9:O9"/>
    <mergeCell ref="C6:O6"/>
    <mergeCell ref="C7:F7"/>
    <mergeCell ref="G7:K7"/>
    <mergeCell ref="L7:O7"/>
    <mergeCell ref="C10:O10"/>
    <mergeCell ref="B1:O1"/>
    <mergeCell ref="B2:O2"/>
    <mergeCell ref="B3:O3"/>
    <mergeCell ref="C4:O4"/>
    <mergeCell ref="C5:O5"/>
    <mergeCell ref="B32:C32"/>
    <mergeCell ref="G13:I13"/>
    <mergeCell ref="J13:L13"/>
    <mergeCell ref="B29:C29"/>
    <mergeCell ref="B30:C30"/>
    <mergeCell ref="B31:C31"/>
    <mergeCell ref="B16:C16"/>
    <mergeCell ref="B17:C17"/>
    <mergeCell ref="B19:C19"/>
    <mergeCell ref="B18:C18"/>
    <mergeCell ref="D13:F13"/>
    <mergeCell ref="B22:C22"/>
    <mergeCell ref="B23:C23"/>
    <mergeCell ref="B24:C24"/>
    <mergeCell ref="B25:C25"/>
  </mergeCells>
  <pageMargins left="0.43307086614173229" right="0.11811023622047245" top="0.51181102362204722" bottom="0.35433070866141736" header="0.31496062992125984" footer="0.27559055118110237"/>
  <pageSetup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8"/>
  <sheetViews>
    <sheetView showGridLines="0" tabSelected="1" zoomScale="80" zoomScaleNormal="80" workbookViewId="0">
      <selection activeCell="J38" sqref="J38"/>
    </sheetView>
  </sheetViews>
  <sheetFormatPr baseColWidth="10" defaultRowHeight="15" x14ac:dyDescent="0.25"/>
  <cols>
    <col min="1" max="1" width="3.5703125" customWidth="1"/>
    <col min="2" max="2" width="36.7109375" customWidth="1"/>
    <col min="3" max="3" width="26.140625" customWidth="1"/>
    <col min="4" max="15" width="9.7109375" customWidth="1"/>
    <col min="16" max="16" width="10.7109375" bestFit="1" customWidth="1"/>
  </cols>
  <sheetData>
    <row r="1" spans="2:16" ht="28.5" x14ac:dyDescent="0.25">
      <c r="B1" s="63" t="s">
        <v>58</v>
      </c>
      <c r="C1" s="63"/>
      <c r="D1" s="63"/>
      <c r="E1" s="63"/>
      <c r="F1" s="63"/>
      <c r="G1" s="63"/>
      <c r="H1" s="63"/>
      <c r="I1" s="63"/>
      <c r="J1" s="63"/>
      <c r="K1" s="63"/>
      <c r="L1" s="63"/>
      <c r="M1" s="63"/>
      <c r="N1" s="63"/>
      <c r="O1" s="63"/>
    </row>
    <row r="2" spans="2:16" ht="21" x14ac:dyDescent="0.25">
      <c r="B2" s="64" t="s">
        <v>165</v>
      </c>
      <c r="C2" s="64"/>
      <c r="D2" s="64"/>
      <c r="E2" s="64"/>
      <c r="F2" s="64"/>
      <c r="G2" s="64"/>
      <c r="H2" s="64"/>
      <c r="I2" s="64"/>
      <c r="J2" s="64"/>
      <c r="K2" s="64"/>
      <c r="L2" s="64"/>
      <c r="M2" s="64"/>
      <c r="N2" s="64"/>
      <c r="O2" s="64"/>
    </row>
    <row r="3" spans="2:16" ht="18.75" customHeight="1" thickBot="1" x14ac:dyDescent="0.35">
      <c r="B3" s="80" t="s">
        <v>59</v>
      </c>
      <c r="C3" s="80"/>
      <c r="D3" s="80"/>
      <c r="E3" s="80"/>
      <c r="F3" s="80"/>
      <c r="G3" s="80"/>
      <c r="H3" s="80"/>
      <c r="I3" s="80"/>
      <c r="J3" s="80"/>
      <c r="K3" s="80"/>
      <c r="L3" s="80"/>
      <c r="M3" s="80"/>
      <c r="N3" s="80"/>
      <c r="O3" s="80"/>
    </row>
    <row r="4" spans="2:16" ht="43.9" customHeight="1" x14ac:dyDescent="0.25">
      <c r="B4" s="26" t="s">
        <v>30</v>
      </c>
      <c r="C4" s="81" t="s">
        <v>49</v>
      </c>
      <c r="D4" s="81"/>
      <c r="E4" s="81"/>
      <c r="F4" s="81"/>
      <c r="G4" s="81"/>
      <c r="H4" s="81"/>
      <c r="I4" s="81"/>
      <c r="J4" s="81"/>
      <c r="K4" s="81"/>
      <c r="L4" s="81"/>
      <c r="M4" s="81"/>
      <c r="N4" s="81"/>
      <c r="O4" s="82"/>
    </row>
    <row r="5" spans="2:16" ht="43.9" customHeight="1" x14ac:dyDescent="0.25">
      <c r="B5" s="27" t="s">
        <v>15</v>
      </c>
      <c r="C5" s="88" t="s">
        <v>105</v>
      </c>
      <c r="D5" s="88"/>
      <c r="E5" s="88"/>
      <c r="F5" s="88"/>
      <c r="G5" s="88"/>
      <c r="H5" s="88"/>
      <c r="I5" s="88"/>
      <c r="J5" s="88"/>
      <c r="K5" s="88"/>
      <c r="L5" s="88"/>
      <c r="M5" s="88"/>
      <c r="N5" s="88"/>
      <c r="O5" s="89"/>
    </row>
    <row r="6" spans="2:16" ht="42.6" customHeight="1" x14ac:dyDescent="0.25">
      <c r="B6" s="27" t="s">
        <v>31</v>
      </c>
      <c r="C6" s="76" t="s">
        <v>111</v>
      </c>
      <c r="D6" s="76"/>
      <c r="E6" s="76"/>
      <c r="F6" s="76"/>
      <c r="G6" s="76"/>
      <c r="H6" s="76"/>
      <c r="I6" s="76"/>
      <c r="J6" s="76"/>
      <c r="K6" s="76"/>
      <c r="L6" s="76"/>
      <c r="M6" s="76"/>
      <c r="N6" s="76"/>
      <c r="O6" s="78"/>
    </row>
    <row r="7" spans="2:16" ht="43.15" customHeight="1" x14ac:dyDescent="0.25">
      <c r="B7" s="27" t="s">
        <v>32</v>
      </c>
      <c r="C7" s="76" t="s">
        <v>107</v>
      </c>
      <c r="D7" s="76"/>
      <c r="E7" s="76"/>
      <c r="F7" s="76"/>
      <c r="G7" s="77" t="s">
        <v>33</v>
      </c>
      <c r="H7" s="77"/>
      <c r="I7" s="77"/>
      <c r="J7" s="77"/>
      <c r="K7" s="77"/>
      <c r="L7" s="117">
        <v>275000</v>
      </c>
      <c r="M7" s="118"/>
      <c r="N7" s="118"/>
      <c r="O7" s="119"/>
    </row>
    <row r="8" spans="2:16" ht="40.15" customHeight="1" x14ac:dyDescent="0.25">
      <c r="B8" s="27" t="s">
        <v>34</v>
      </c>
      <c r="C8" s="76" t="s">
        <v>106</v>
      </c>
      <c r="D8" s="76"/>
      <c r="E8" s="76"/>
      <c r="F8" s="76"/>
      <c r="G8" s="76"/>
      <c r="H8" s="76"/>
      <c r="I8" s="76"/>
      <c r="J8" s="76"/>
      <c r="K8" s="76"/>
      <c r="L8" s="76"/>
      <c r="M8" s="76"/>
      <c r="N8" s="76"/>
      <c r="O8" s="78"/>
    </row>
    <row r="9" spans="2:16" ht="45" customHeight="1" x14ac:dyDescent="0.25">
      <c r="B9" s="27" t="s">
        <v>35</v>
      </c>
      <c r="C9" s="76" t="s">
        <v>108</v>
      </c>
      <c r="D9" s="76"/>
      <c r="E9" s="76"/>
      <c r="F9" s="76"/>
      <c r="G9" s="77" t="s">
        <v>33</v>
      </c>
      <c r="H9" s="77"/>
      <c r="I9" s="77"/>
      <c r="J9" s="77"/>
      <c r="K9" s="77"/>
      <c r="L9" s="96">
        <v>288000</v>
      </c>
      <c r="M9" s="97"/>
      <c r="N9" s="97"/>
      <c r="O9" s="98"/>
    </row>
    <row r="10" spans="2:16" ht="40.15" customHeight="1" x14ac:dyDescent="0.25">
      <c r="B10" s="28" t="s">
        <v>36</v>
      </c>
      <c r="C10" s="76" t="s">
        <v>113</v>
      </c>
      <c r="D10" s="76"/>
      <c r="E10" s="76"/>
      <c r="F10" s="76"/>
      <c r="G10" s="76"/>
      <c r="H10" s="76"/>
      <c r="I10" s="76"/>
      <c r="J10" s="76"/>
      <c r="K10" s="76"/>
      <c r="L10" s="76"/>
      <c r="M10" s="76"/>
      <c r="N10" s="76"/>
      <c r="O10" s="78"/>
    </row>
    <row r="11" spans="2:16" ht="42.6" customHeight="1" x14ac:dyDescent="0.25">
      <c r="B11" s="27" t="s">
        <v>37</v>
      </c>
      <c r="C11" s="85">
        <v>52579714.299999997</v>
      </c>
      <c r="D11" s="85"/>
      <c r="E11" s="85"/>
      <c r="F11" s="85"/>
      <c r="G11" s="85"/>
      <c r="H11" s="85"/>
      <c r="I11" s="85"/>
      <c r="J11" s="85"/>
      <c r="K11" s="85"/>
      <c r="L11" s="85"/>
      <c r="M11" s="85"/>
      <c r="N11" s="85"/>
      <c r="O11" s="86"/>
    </row>
    <row r="12" spans="2:16" ht="47.45" customHeight="1" x14ac:dyDescent="0.25">
      <c r="B12" s="27" t="s">
        <v>38</v>
      </c>
      <c r="C12" s="76" t="s">
        <v>41</v>
      </c>
      <c r="D12" s="76"/>
      <c r="E12" s="76"/>
      <c r="F12" s="76"/>
      <c r="G12" s="76"/>
      <c r="H12" s="76"/>
      <c r="I12" s="76"/>
      <c r="J12" s="76"/>
      <c r="K12" s="76"/>
      <c r="L12" s="76"/>
      <c r="M12" s="76"/>
      <c r="N12" s="76"/>
      <c r="O12" s="78"/>
    </row>
    <row r="13" spans="2:16" ht="43.9" customHeight="1" thickBot="1" x14ac:dyDescent="0.3">
      <c r="B13" s="13" t="s">
        <v>61</v>
      </c>
      <c r="C13" s="14" t="s">
        <v>70</v>
      </c>
      <c r="D13" s="75" t="s">
        <v>62</v>
      </c>
      <c r="E13" s="75"/>
      <c r="F13" s="75"/>
      <c r="G13" s="74" t="s">
        <v>63</v>
      </c>
      <c r="H13" s="74"/>
      <c r="I13" s="74"/>
      <c r="J13" s="75" t="s">
        <v>64</v>
      </c>
      <c r="K13" s="75"/>
      <c r="L13" s="75"/>
      <c r="M13" s="74" t="s">
        <v>65</v>
      </c>
      <c r="N13" s="74"/>
      <c r="O13" s="87"/>
    </row>
    <row r="14" spans="2:16" ht="26.25" customHeight="1" x14ac:dyDescent="0.25">
      <c r="B14" s="12"/>
      <c r="C14" s="5"/>
      <c r="D14" s="5"/>
      <c r="E14" s="5"/>
      <c r="F14" s="5"/>
      <c r="G14" s="5"/>
      <c r="H14" s="5"/>
      <c r="I14" s="5"/>
      <c r="J14" s="5"/>
      <c r="K14" s="4"/>
      <c r="L14" s="4"/>
      <c r="M14" s="4"/>
      <c r="N14" s="4"/>
      <c r="O14" s="4"/>
    </row>
    <row r="15" spans="2:16" ht="26.25" customHeight="1" thickBot="1" x14ac:dyDescent="0.3">
      <c r="B15" s="12" t="s">
        <v>66</v>
      </c>
      <c r="C15" s="5"/>
      <c r="D15" s="5"/>
      <c r="E15" s="5"/>
      <c r="F15" s="5"/>
      <c r="G15" s="5"/>
      <c r="H15" s="5"/>
      <c r="I15" s="5"/>
      <c r="J15" s="5"/>
      <c r="K15" s="4"/>
      <c r="L15" s="4"/>
      <c r="M15" s="4"/>
      <c r="N15" s="4"/>
      <c r="O15" s="4"/>
    </row>
    <row r="16" spans="2:16" ht="26.25" customHeight="1" x14ac:dyDescent="0.25">
      <c r="B16" s="68" t="s">
        <v>67</v>
      </c>
      <c r="C16" s="69"/>
      <c r="D16" s="15" t="s">
        <v>16</v>
      </c>
      <c r="E16" s="15" t="s">
        <v>17</v>
      </c>
      <c r="F16" s="15" t="s">
        <v>18</v>
      </c>
      <c r="G16" s="15" t="s">
        <v>19</v>
      </c>
      <c r="H16" s="15" t="s">
        <v>20</v>
      </c>
      <c r="I16" s="15" t="s">
        <v>21</v>
      </c>
      <c r="J16" s="15" t="s">
        <v>22</v>
      </c>
      <c r="K16" s="15" t="s">
        <v>23</v>
      </c>
      <c r="L16" s="15" t="s">
        <v>24</v>
      </c>
      <c r="M16" s="15" t="s">
        <v>25</v>
      </c>
      <c r="N16" s="15" t="s">
        <v>26</v>
      </c>
      <c r="O16" s="16" t="s">
        <v>27</v>
      </c>
      <c r="P16" s="16" t="s">
        <v>163</v>
      </c>
    </row>
    <row r="17" spans="2:17" ht="37.9" customHeight="1" x14ac:dyDescent="0.25">
      <c r="B17" s="70" t="s">
        <v>107</v>
      </c>
      <c r="C17" s="71"/>
      <c r="D17" s="22">
        <v>20000</v>
      </c>
      <c r="E17" s="22">
        <v>22000</v>
      </c>
      <c r="F17" s="22">
        <v>18000</v>
      </c>
      <c r="G17" s="22">
        <v>18000</v>
      </c>
      <c r="H17" s="22">
        <v>22000</v>
      </c>
      <c r="I17" s="22">
        <v>28000</v>
      </c>
      <c r="J17" s="22">
        <v>28000</v>
      </c>
      <c r="K17" s="22">
        <v>28000</v>
      </c>
      <c r="L17" s="22">
        <v>28000</v>
      </c>
      <c r="M17" s="22">
        <v>24000</v>
      </c>
      <c r="N17" s="22">
        <v>22000</v>
      </c>
      <c r="O17" s="30">
        <v>17000</v>
      </c>
      <c r="P17" s="30">
        <f>SUM(D17:O17)</f>
        <v>275000</v>
      </c>
      <c r="Q17" s="59"/>
    </row>
    <row r="18" spans="2:17" ht="37.9" customHeight="1" x14ac:dyDescent="0.25">
      <c r="B18" s="70" t="s">
        <v>108</v>
      </c>
      <c r="C18" s="71"/>
      <c r="D18" s="23">
        <f>D17*1.05</f>
        <v>21000</v>
      </c>
      <c r="E18" s="23">
        <f t="shared" ref="E18:N18" si="0">E17*1.05</f>
        <v>23100</v>
      </c>
      <c r="F18" s="23">
        <f t="shared" si="0"/>
        <v>18900</v>
      </c>
      <c r="G18" s="23">
        <f t="shared" si="0"/>
        <v>18900</v>
      </c>
      <c r="H18" s="23">
        <f t="shared" si="0"/>
        <v>23100</v>
      </c>
      <c r="I18" s="23">
        <f t="shared" si="0"/>
        <v>29400</v>
      </c>
      <c r="J18" s="23">
        <f t="shared" si="0"/>
        <v>29400</v>
      </c>
      <c r="K18" s="23">
        <f t="shared" si="0"/>
        <v>29400</v>
      </c>
      <c r="L18" s="23">
        <f t="shared" si="0"/>
        <v>29400</v>
      </c>
      <c r="M18" s="23">
        <f t="shared" si="0"/>
        <v>25200</v>
      </c>
      <c r="N18" s="23">
        <f t="shared" si="0"/>
        <v>23100</v>
      </c>
      <c r="O18" s="31">
        <v>17100</v>
      </c>
      <c r="P18" s="30">
        <f t="shared" ref="P18:P20" si="1">SUM(D18:O18)</f>
        <v>288000</v>
      </c>
      <c r="Q18" s="59"/>
    </row>
    <row r="19" spans="2:17" ht="37.9" customHeight="1" x14ac:dyDescent="0.25">
      <c r="B19" s="70" t="s">
        <v>109</v>
      </c>
      <c r="C19" s="71"/>
      <c r="D19" s="29">
        <v>0.8</v>
      </c>
      <c r="E19" s="29">
        <v>0.8</v>
      </c>
      <c r="F19" s="29">
        <v>0.75</v>
      </c>
      <c r="G19" s="29">
        <v>0.75</v>
      </c>
      <c r="H19" s="29">
        <v>0.8</v>
      </c>
      <c r="I19" s="29">
        <v>0.75</v>
      </c>
      <c r="J19" s="29">
        <v>0.7</v>
      </c>
      <c r="K19" s="29">
        <v>0.7</v>
      </c>
      <c r="L19" s="29">
        <v>0.7</v>
      </c>
      <c r="M19" s="29">
        <v>0.75</v>
      </c>
      <c r="N19" s="29">
        <v>0.8</v>
      </c>
      <c r="O19" s="32">
        <v>0.8</v>
      </c>
      <c r="P19" s="32">
        <v>0.8</v>
      </c>
      <c r="Q19" s="59"/>
    </row>
    <row r="20" spans="2:17" ht="37.9" customHeight="1" x14ac:dyDescent="0.25">
      <c r="B20" s="70" t="s">
        <v>110</v>
      </c>
      <c r="C20" s="71"/>
      <c r="D20" s="49">
        <v>0</v>
      </c>
      <c r="E20" s="49">
        <v>0</v>
      </c>
      <c r="F20" s="49">
        <v>0</v>
      </c>
      <c r="G20" s="49">
        <v>0</v>
      </c>
      <c r="H20" s="49">
        <v>0</v>
      </c>
      <c r="I20" s="23">
        <f>I18</f>
        <v>29400</v>
      </c>
      <c r="J20" s="23">
        <f>J18</f>
        <v>29400</v>
      </c>
      <c r="K20" s="23">
        <f>K18</f>
        <v>29400</v>
      </c>
      <c r="L20" s="23">
        <f>L18</f>
        <v>29400</v>
      </c>
      <c r="M20" s="23">
        <f>M18</f>
        <v>25200</v>
      </c>
      <c r="N20" s="49">
        <v>0</v>
      </c>
      <c r="O20" s="50">
        <v>0</v>
      </c>
      <c r="P20" s="30">
        <f t="shared" si="1"/>
        <v>142800</v>
      </c>
      <c r="Q20" s="59"/>
    </row>
    <row r="21" spans="2:17" ht="37.9" customHeight="1" thickBot="1" x14ac:dyDescent="0.3">
      <c r="B21" s="72" t="s">
        <v>112</v>
      </c>
      <c r="C21" s="73"/>
      <c r="D21" s="51">
        <v>0</v>
      </c>
      <c r="E21" s="51">
        <v>0</v>
      </c>
      <c r="F21" s="25">
        <v>25000</v>
      </c>
      <c r="G21" s="25">
        <v>50000</v>
      </c>
      <c r="H21" s="25">
        <v>50000</v>
      </c>
      <c r="I21" s="25">
        <v>40000</v>
      </c>
      <c r="J21" s="25">
        <v>35000</v>
      </c>
      <c r="K21" s="51">
        <v>0</v>
      </c>
      <c r="L21" s="51">
        <v>0</v>
      </c>
      <c r="M21" s="51">
        <v>0</v>
      </c>
      <c r="N21" s="51">
        <v>0</v>
      </c>
      <c r="O21" s="52">
        <v>0</v>
      </c>
      <c r="P21" s="33">
        <f>SUM(D21:O21)</f>
        <v>200000</v>
      </c>
      <c r="Q21" s="59"/>
    </row>
    <row r="22" spans="2:17" ht="26.25" customHeight="1" x14ac:dyDescent="0.25">
      <c r="B22" s="12"/>
      <c r="C22" s="5"/>
      <c r="D22" s="5"/>
      <c r="E22" s="5"/>
      <c r="F22" s="5"/>
      <c r="G22" s="5"/>
      <c r="H22" s="5"/>
      <c r="I22" s="5"/>
      <c r="J22" s="5"/>
      <c r="K22" s="4"/>
      <c r="L22" s="4"/>
      <c r="M22" s="4"/>
      <c r="N22" s="4"/>
      <c r="O22" s="4"/>
    </row>
    <row r="23" spans="2:17" ht="26.25" customHeight="1" thickBot="1" x14ac:dyDescent="0.3">
      <c r="B23" s="12" t="s">
        <v>154</v>
      </c>
      <c r="C23" s="5"/>
      <c r="D23" s="5"/>
      <c r="E23" s="5"/>
      <c r="F23" s="5"/>
      <c r="G23" s="5"/>
      <c r="H23" s="5"/>
      <c r="I23" s="5"/>
      <c r="J23" s="5"/>
      <c r="K23" s="4"/>
      <c r="L23" s="4"/>
      <c r="M23" s="4"/>
      <c r="N23" s="4"/>
      <c r="O23" s="4"/>
    </row>
    <row r="24" spans="2:17" ht="26.25" customHeight="1" x14ac:dyDescent="0.25">
      <c r="B24" s="68" t="s">
        <v>67</v>
      </c>
      <c r="C24" s="69"/>
      <c r="D24" s="15" t="s">
        <v>16</v>
      </c>
      <c r="E24" s="15" t="s">
        <v>17</v>
      </c>
      <c r="F24" s="15" t="s">
        <v>18</v>
      </c>
      <c r="G24" s="15" t="s">
        <v>19</v>
      </c>
      <c r="H24" s="15" t="s">
        <v>20</v>
      </c>
      <c r="I24" s="15" t="s">
        <v>21</v>
      </c>
      <c r="J24" s="15" t="s">
        <v>22</v>
      </c>
      <c r="K24" s="15" t="s">
        <v>23</v>
      </c>
      <c r="L24" s="15" t="s">
        <v>24</v>
      </c>
      <c r="M24" s="15" t="s">
        <v>25</v>
      </c>
      <c r="N24" s="15" t="s">
        <v>26</v>
      </c>
      <c r="O24" s="16" t="s">
        <v>27</v>
      </c>
      <c r="P24" s="16" t="s">
        <v>164</v>
      </c>
    </row>
    <row r="25" spans="2:17" ht="26.25" customHeight="1" x14ac:dyDescent="0.25">
      <c r="B25" s="70" t="s">
        <v>107</v>
      </c>
      <c r="C25" s="71"/>
      <c r="D25" s="22">
        <v>16482</v>
      </c>
      <c r="E25" s="22">
        <v>15796</v>
      </c>
      <c r="F25" s="22">
        <v>14720</v>
      </c>
      <c r="G25" s="22">
        <v>10259</v>
      </c>
      <c r="H25" s="22">
        <v>11269</v>
      </c>
      <c r="I25" s="22">
        <v>4448</v>
      </c>
      <c r="J25" s="22">
        <v>2763.7999999999997</v>
      </c>
      <c r="K25" s="22">
        <v>7543.2</v>
      </c>
      <c r="L25" s="22">
        <v>12160</v>
      </c>
      <c r="M25" s="22">
        <v>14932.276361200507</v>
      </c>
      <c r="N25" s="22">
        <v>19029.453393717871</v>
      </c>
      <c r="O25" s="30">
        <v>23382.490061306813</v>
      </c>
      <c r="P25" s="30">
        <f>SUM(D25:O25)</f>
        <v>152785.21981622517</v>
      </c>
    </row>
    <row r="26" spans="2:17" ht="26.25" customHeight="1" x14ac:dyDescent="0.25">
      <c r="B26" s="70" t="s">
        <v>108</v>
      </c>
      <c r="C26" s="71"/>
      <c r="D26" s="23">
        <v>17306.52</v>
      </c>
      <c r="E26" s="23">
        <v>16585.59</v>
      </c>
      <c r="F26" s="23">
        <v>15456.42</v>
      </c>
      <c r="G26" s="23">
        <v>10772</v>
      </c>
      <c r="H26" s="23">
        <v>11833</v>
      </c>
      <c r="I26" s="23">
        <v>4671</v>
      </c>
      <c r="J26" s="23">
        <v>2901.99</v>
      </c>
      <c r="K26" s="23">
        <v>7920.3600000000006</v>
      </c>
      <c r="L26" s="23">
        <v>12768</v>
      </c>
      <c r="M26" s="23">
        <v>17450</v>
      </c>
      <c r="N26" s="23">
        <v>22238</v>
      </c>
      <c r="O26" s="31">
        <v>27325</v>
      </c>
      <c r="P26" s="30">
        <f t="shared" ref="P26:P28" si="2">SUM(D26:O26)</f>
        <v>167227.88</v>
      </c>
    </row>
    <row r="27" spans="2:17" ht="36" customHeight="1" x14ac:dyDescent="0.25">
      <c r="B27" s="70" t="s">
        <v>109</v>
      </c>
      <c r="C27" s="71"/>
      <c r="D27" s="29">
        <v>0.95</v>
      </c>
      <c r="E27" s="29">
        <v>0.95</v>
      </c>
      <c r="F27" s="29">
        <v>0.6</v>
      </c>
      <c r="G27" s="29" t="s">
        <v>166</v>
      </c>
      <c r="H27" s="29" t="s">
        <v>166</v>
      </c>
      <c r="I27" s="29" t="s">
        <v>166</v>
      </c>
      <c r="J27" s="29" t="s">
        <v>166</v>
      </c>
      <c r="K27" s="29" t="s">
        <v>166</v>
      </c>
      <c r="L27" s="29" t="s">
        <v>166</v>
      </c>
      <c r="M27" s="29" t="s">
        <v>166</v>
      </c>
      <c r="N27" s="29" t="s">
        <v>166</v>
      </c>
      <c r="O27" s="32" t="s">
        <v>166</v>
      </c>
      <c r="P27" s="32">
        <v>0.6</v>
      </c>
    </row>
    <row r="28" spans="2:17" ht="26.45" customHeight="1" x14ac:dyDescent="0.25">
      <c r="B28" s="70" t="s">
        <v>110</v>
      </c>
      <c r="C28" s="71"/>
      <c r="D28" s="49">
        <v>0</v>
      </c>
      <c r="E28" s="49">
        <v>0</v>
      </c>
      <c r="F28" s="49">
        <v>0</v>
      </c>
      <c r="G28" s="49">
        <v>0</v>
      </c>
      <c r="H28" s="49">
        <v>1500</v>
      </c>
      <c r="I28" s="23">
        <v>4448</v>
      </c>
      <c r="J28" s="23">
        <v>2763.7999999999997</v>
      </c>
      <c r="K28" s="23">
        <v>7543.2</v>
      </c>
      <c r="L28" s="23">
        <v>12160</v>
      </c>
      <c r="M28" s="49">
        <v>0</v>
      </c>
      <c r="N28" s="49">
        <v>0</v>
      </c>
      <c r="O28" s="50">
        <v>0</v>
      </c>
      <c r="P28" s="30">
        <f t="shared" si="2"/>
        <v>28415</v>
      </c>
    </row>
    <row r="29" spans="2:17" ht="38.450000000000003" customHeight="1" thickBot="1" x14ac:dyDescent="0.3">
      <c r="B29" s="72" t="s">
        <v>112</v>
      </c>
      <c r="C29" s="73"/>
      <c r="D29" s="51">
        <v>0</v>
      </c>
      <c r="E29" s="51">
        <v>28440</v>
      </c>
      <c r="F29" s="25">
        <v>75220</v>
      </c>
      <c r="G29" s="25">
        <v>38000</v>
      </c>
      <c r="H29" s="25">
        <v>50085</v>
      </c>
      <c r="I29" s="25">
        <v>16400</v>
      </c>
      <c r="J29" s="25">
        <v>18600</v>
      </c>
      <c r="K29" s="51">
        <v>2380</v>
      </c>
      <c r="L29" s="51">
        <v>0</v>
      </c>
      <c r="M29" s="51">
        <v>0</v>
      </c>
      <c r="N29" s="51">
        <v>0</v>
      </c>
      <c r="O29" s="52">
        <v>17312</v>
      </c>
      <c r="P29" s="33">
        <f>SUM(D29:O29)</f>
        <v>246437</v>
      </c>
    </row>
    <row r="32" spans="2:17" ht="27" customHeight="1" thickBot="1" x14ac:dyDescent="0.3">
      <c r="B32" s="12" t="s">
        <v>155</v>
      </c>
      <c r="C32" s="5"/>
      <c r="D32" s="5"/>
      <c r="E32" s="5"/>
      <c r="F32" s="5"/>
      <c r="G32" s="5"/>
    </row>
    <row r="33" spans="2:7" ht="29.45" customHeight="1" x14ac:dyDescent="0.25">
      <c r="B33" s="68" t="s">
        <v>67</v>
      </c>
      <c r="C33" s="69"/>
      <c r="D33" s="15" t="s">
        <v>156</v>
      </c>
      <c r="E33" s="15" t="s">
        <v>157</v>
      </c>
      <c r="F33" s="15" t="s">
        <v>158</v>
      </c>
      <c r="G33" s="16" t="s">
        <v>159</v>
      </c>
    </row>
    <row r="34" spans="2:7" ht="27" customHeight="1" x14ac:dyDescent="0.25">
      <c r="B34" s="70" t="s">
        <v>107</v>
      </c>
      <c r="C34" s="71"/>
      <c r="D34" s="29">
        <f>(D25+E25+F25)/(D17+E17+F17+G17+H17+I17+J17+K17+L17+M17+N17+O17)</f>
        <v>0.17090181818181818</v>
      </c>
      <c r="E34" s="29">
        <f>(E25+F25+G25+D25+H25+I25)/(E17+F17+G17+H17+I17+J17+K17+L17+M17+N17+O17+D17)</f>
        <v>0.26535999999999998</v>
      </c>
      <c r="F34" s="29">
        <f>(F25+G25+H25+E25+I25+J25+D25+K25+L25)/(F17+G17+H17+I17+J17+K17+L17+M17+N17+O17+D17+E17)</f>
        <v>0.34705818181818182</v>
      </c>
      <c r="G34" s="32">
        <f>(G25+H25+I25+F25+J25+K25+E25+L25+M25+D25+N25+O25)/(G17+H17+I17+J17+K17+L17+M17+N17+O17+D17+E17+F17)</f>
        <v>0.5555826175135461</v>
      </c>
    </row>
    <row r="35" spans="2:7" ht="30" customHeight="1" x14ac:dyDescent="0.25">
      <c r="B35" s="70" t="s">
        <v>108</v>
      </c>
      <c r="C35" s="71"/>
      <c r="D35" s="29">
        <f t="shared" ref="D35:D38" si="3">(D26+E26+F26)/(D18+E18+F18+G18+H18+I18+J18+K18+L18+M18+N18+O18)</f>
        <v>0.17134906249999998</v>
      </c>
      <c r="E35" s="29">
        <f t="shared" ref="E35:E37" si="4">(E26+F26+G26+D26+H26+I26)/(E18+F18+G18+H18+I18+J18+K18+L18+M18+N18+O18+D18)</f>
        <v>0.26605739583333332</v>
      </c>
      <c r="F35" s="29">
        <f t="shared" ref="F35:F37" si="5">(F26+G26+H26+E26+I26+J26+D26+K26+L26)/(F18+G18+H18+I18+J18+K18+L18+M18+N18+O18+D18+E18)</f>
        <v>0.34796833333333332</v>
      </c>
      <c r="G35" s="32">
        <f t="shared" ref="G35:G37" si="6">(G26+H26+I26+F26+J26+K26+E26+L26+M26+D26+N26+O26)/(G18+H18+I18+J18+K18+L18+M18+N18+O18+D18+E18+F18)</f>
        <v>0.58065236111111118</v>
      </c>
    </row>
    <row r="36" spans="2:7" ht="32.450000000000003" customHeight="1" x14ac:dyDescent="0.25">
      <c r="B36" s="70" t="s">
        <v>109</v>
      </c>
      <c r="C36" s="71"/>
      <c r="D36" s="29">
        <f t="shared" si="3"/>
        <v>0.27472527472527469</v>
      </c>
      <c r="E36" s="29" t="s">
        <v>166</v>
      </c>
      <c r="F36" s="29" t="s">
        <v>166</v>
      </c>
      <c r="G36" s="32" t="s">
        <v>166</v>
      </c>
    </row>
    <row r="37" spans="2:7" ht="29.45" customHeight="1" x14ac:dyDescent="0.25">
      <c r="B37" s="70" t="s">
        <v>110</v>
      </c>
      <c r="C37" s="71"/>
      <c r="D37" s="29">
        <f t="shared" si="3"/>
        <v>0</v>
      </c>
      <c r="E37" s="29">
        <f t="shared" si="4"/>
        <v>4.1652661064425771E-2</v>
      </c>
      <c r="F37" s="29">
        <f t="shared" si="5"/>
        <v>0.198984593837535</v>
      </c>
      <c r="G37" s="32">
        <f t="shared" si="6"/>
        <v>0.198984593837535</v>
      </c>
    </row>
    <row r="38" spans="2:7" ht="42" customHeight="1" thickBot="1" x14ac:dyDescent="0.3">
      <c r="B38" s="72" t="s">
        <v>112</v>
      </c>
      <c r="C38" s="73"/>
      <c r="D38" s="34">
        <f t="shared" si="3"/>
        <v>0.51829999999999998</v>
      </c>
      <c r="E38" s="34">
        <v>1</v>
      </c>
      <c r="F38" s="34">
        <v>1</v>
      </c>
      <c r="G38" s="35">
        <v>1</v>
      </c>
    </row>
  </sheetData>
  <mergeCells count="38">
    <mergeCell ref="B29:C29"/>
    <mergeCell ref="B24:C24"/>
    <mergeCell ref="B25:C25"/>
    <mergeCell ref="B26:C26"/>
    <mergeCell ref="B27:C27"/>
    <mergeCell ref="B28:C28"/>
    <mergeCell ref="C6:O6"/>
    <mergeCell ref="B21:C21"/>
    <mergeCell ref="B1:O1"/>
    <mergeCell ref="B2:O2"/>
    <mergeCell ref="B3:O3"/>
    <mergeCell ref="C4:O4"/>
    <mergeCell ref="C5:O5"/>
    <mergeCell ref="C7:F7"/>
    <mergeCell ref="G7:K7"/>
    <mergeCell ref="L7:O7"/>
    <mergeCell ref="C8:O8"/>
    <mergeCell ref="C9:F9"/>
    <mergeCell ref="G9:K9"/>
    <mergeCell ref="L9:O9"/>
    <mergeCell ref="B20:C20"/>
    <mergeCell ref="C10:O10"/>
    <mergeCell ref="B16:C16"/>
    <mergeCell ref="B17:C17"/>
    <mergeCell ref="B18:C18"/>
    <mergeCell ref="B19:C19"/>
    <mergeCell ref="C11:O11"/>
    <mergeCell ref="C12:O12"/>
    <mergeCell ref="D13:F13"/>
    <mergeCell ref="G13:I13"/>
    <mergeCell ref="J13:L13"/>
    <mergeCell ref="M13:O13"/>
    <mergeCell ref="B38:C38"/>
    <mergeCell ref="B33:C33"/>
    <mergeCell ref="B34:C34"/>
    <mergeCell ref="B35:C35"/>
    <mergeCell ref="B36:C36"/>
    <mergeCell ref="B37:C37"/>
  </mergeCells>
  <pageMargins left="0.51181102362204722" right="0.11811023622047245" top="0.39370078740157483" bottom="0.51181102362204722" header="0.31496062992125984" footer="0.43307086614173229"/>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9"/>
  <sheetViews>
    <sheetView showGridLines="0" zoomScale="80" zoomScaleNormal="80" workbookViewId="0">
      <selection activeCell="B2" sqref="B2:O2"/>
    </sheetView>
  </sheetViews>
  <sheetFormatPr baseColWidth="10" defaultRowHeight="15" x14ac:dyDescent="0.25"/>
  <cols>
    <col min="1" max="1" width="1.28515625" customWidth="1"/>
    <col min="2" max="2" width="37.42578125" customWidth="1"/>
    <col min="3" max="3" width="21" customWidth="1"/>
    <col min="4" max="15" width="9.7109375" customWidth="1"/>
    <col min="16" max="16" width="9.42578125" customWidth="1"/>
  </cols>
  <sheetData>
    <row r="1" spans="2:16" ht="28.5" x14ac:dyDescent="0.25">
      <c r="B1" s="63" t="s">
        <v>58</v>
      </c>
      <c r="C1" s="63"/>
      <c r="D1" s="63"/>
      <c r="E1" s="63"/>
      <c r="F1" s="63"/>
      <c r="G1" s="63"/>
      <c r="H1" s="63"/>
      <c r="I1" s="63"/>
      <c r="J1" s="63"/>
      <c r="K1" s="63"/>
      <c r="L1" s="63"/>
      <c r="M1" s="63"/>
      <c r="N1" s="63"/>
      <c r="O1" s="63"/>
    </row>
    <row r="2" spans="2:16" ht="21" x14ac:dyDescent="0.25">
      <c r="B2" s="64" t="s">
        <v>165</v>
      </c>
      <c r="C2" s="64"/>
      <c r="D2" s="64"/>
      <c r="E2" s="64"/>
      <c r="F2" s="64"/>
      <c r="G2" s="64"/>
      <c r="H2" s="64"/>
      <c r="I2" s="64"/>
      <c r="J2" s="64"/>
      <c r="K2" s="64"/>
      <c r="L2" s="64"/>
      <c r="M2" s="64"/>
      <c r="N2" s="64"/>
      <c r="O2" s="64"/>
    </row>
    <row r="3" spans="2:16" ht="18.75" customHeight="1" thickBot="1" x14ac:dyDescent="0.35">
      <c r="B3" s="80" t="s">
        <v>59</v>
      </c>
      <c r="C3" s="80"/>
      <c r="D3" s="80"/>
      <c r="E3" s="80"/>
      <c r="F3" s="80"/>
      <c r="G3" s="80"/>
      <c r="H3" s="80"/>
      <c r="I3" s="80"/>
      <c r="J3" s="80"/>
      <c r="K3" s="80"/>
      <c r="L3" s="80"/>
      <c r="M3" s="80"/>
      <c r="N3" s="80"/>
      <c r="O3" s="80"/>
    </row>
    <row r="4" spans="2:16" ht="52.5" customHeight="1" x14ac:dyDescent="0.25">
      <c r="B4" s="26" t="s">
        <v>30</v>
      </c>
      <c r="C4" s="81" t="s">
        <v>49</v>
      </c>
      <c r="D4" s="81"/>
      <c r="E4" s="81"/>
      <c r="F4" s="81"/>
      <c r="G4" s="81"/>
      <c r="H4" s="81"/>
      <c r="I4" s="81"/>
      <c r="J4" s="81"/>
      <c r="K4" s="81"/>
      <c r="L4" s="81"/>
      <c r="M4" s="81"/>
      <c r="N4" s="81"/>
      <c r="O4" s="82"/>
    </row>
    <row r="5" spans="2:16" ht="50.45" customHeight="1" x14ac:dyDescent="0.25">
      <c r="B5" s="27" t="s">
        <v>15</v>
      </c>
      <c r="C5" s="83" t="s">
        <v>50</v>
      </c>
      <c r="D5" s="83"/>
      <c r="E5" s="83"/>
      <c r="F5" s="83"/>
      <c r="G5" s="83"/>
      <c r="H5" s="83"/>
      <c r="I5" s="83"/>
      <c r="J5" s="83"/>
      <c r="K5" s="83"/>
      <c r="L5" s="83"/>
      <c r="M5" s="83"/>
      <c r="N5" s="83"/>
      <c r="O5" s="84"/>
    </row>
    <row r="6" spans="2:16" ht="48" customHeight="1" x14ac:dyDescent="0.25">
      <c r="B6" s="27" t="s">
        <v>31</v>
      </c>
      <c r="C6" s="76" t="s">
        <v>124</v>
      </c>
      <c r="D6" s="76"/>
      <c r="E6" s="76"/>
      <c r="F6" s="76"/>
      <c r="G6" s="76"/>
      <c r="H6" s="76"/>
      <c r="I6" s="76"/>
      <c r="J6" s="76"/>
      <c r="K6" s="76"/>
      <c r="L6" s="76"/>
      <c r="M6" s="76"/>
      <c r="N6" s="76"/>
      <c r="O6" s="78"/>
    </row>
    <row r="7" spans="2:16" ht="57" customHeight="1" x14ac:dyDescent="0.25">
      <c r="B7" s="27" t="s">
        <v>32</v>
      </c>
      <c r="C7" s="76" t="s">
        <v>60</v>
      </c>
      <c r="D7" s="76"/>
      <c r="E7" s="76"/>
      <c r="F7" s="76"/>
      <c r="G7" s="77" t="s">
        <v>33</v>
      </c>
      <c r="H7" s="77"/>
      <c r="I7" s="77"/>
      <c r="J7" s="77"/>
      <c r="K7" s="77"/>
      <c r="L7" s="76" t="s">
        <v>69</v>
      </c>
      <c r="M7" s="76"/>
      <c r="N7" s="76"/>
      <c r="O7" s="78"/>
    </row>
    <row r="8" spans="2:16" ht="46.15" customHeight="1" x14ac:dyDescent="0.25">
      <c r="B8" s="27" t="s">
        <v>34</v>
      </c>
      <c r="C8" s="76" t="s">
        <v>116</v>
      </c>
      <c r="D8" s="76"/>
      <c r="E8" s="76"/>
      <c r="F8" s="76"/>
      <c r="G8" s="76"/>
      <c r="H8" s="76"/>
      <c r="I8" s="76"/>
      <c r="J8" s="76"/>
      <c r="K8" s="76"/>
      <c r="L8" s="76"/>
      <c r="M8" s="76"/>
      <c r="N8" s="76"/>
      <c r="O8" s="78"/>
    </row>
    <row r="9" spans="2:16" ht="57" customHeight="1" x14ac:dyDescent="0.25">
      <c r="B9" s="27" t="s">
        <v>35</v>
      </c>
      <c r="C9" s="76" t="s">
        <v>51</v>
      </c>
      <c r="D9" s="76"/>
      <c r="E9" s="76"/>
      <c r="F9" s="76"/>
      <c r="G9" s="77" t="s">
        <v>33</v>
      </c>
      <c r="H9" s="77"/>
      <c r="I9" s="77"/>
      <c r="J9" s="77"/>
      <c r="K9" s="77"/>
      <c r="L9" s="79">
        <v>1</v>
      </c>
      <c r="M9" s="76"/>
      <c r="N9" s="76"/>
      <c r="O9" s="78"/>
    </row>
    <row r="10" spans="2:16" ht="45" customHeight="1" x14ac:dyDescent="0.25">
      <c r="B10" s="28" t="s">
        <v>36</v>
      </c>
      <c r="C10" s="76" t="s">
        <v>114</v>
      </c>
      <c r="D10" s="76"/>
      <c r="E10" s="76"/>
      <c r="F10" s="76"/>
      <c r="G10" s="76"/>
      <c r="H10" s="76"/>
      <c r="I10" s="76"/>
      <c r="J10" s="76"/>
      <c r="K10" s="76"/>
      <c r="L10" s="76"/>
      <c r="M10" s="76"/>
      <c r="N10" s="76"/>
      <c r="O10" s="78"/>
    </row>
    <row r="11" spans="2:16" ht="51" customHeight="1" x14ac:dyDescent="0.25">
      <c r="B11" s="27" t="s">
        <v>37</v>
      </c>
      <c r="C11" s="85">
        <v>2517495.12</v>
      </c>
      <c r="D11" s="85"/>
      <c r="E11" s="85"/>
      <c r="F11" s="85"/>
      <c r="G11" s="85"/>
      <c r="H11" s="85"/>
      <c r="I11" s="85"/>
      <c r="J11" s="85"/>
      <c r="K11" s="85"/>
      <c r="L11" s="85"/>
      <c r="M11" s="85"/>
      <c r="N11" s="85"/>
      <c r="O11" s="86"/>
    </row>
    <row r="12" spans="2:16" ht="47.45" customHeight="1" x14ac:dyDescent="0.25">
      <c r="B12" s="27" t="s">
        <v>38</v>
      </c>
      <c r="C12" s="76" t="s">
        <v>52</v>
      </c>
      <c r="D12" s="76"/>
      <c r="E12" s="76"/>
      <c r="F12" s="76"/>
      <c r="G12" s="76"/>
      <c r="H12" s="76"/>
      <c r="I12" s="76"/>
      <c r="J12" s="76"/>
      <c r="K12" s="76"/>
      <c r="L12" s="76"/>
      <c r="M12" s="76"/>
      <c r="N12" s="76"/>
      <c r="O12" s="78"/>
    </row>
    <row r="13" spans="2:16" ht="49.15" customHeight="1" thickBot="1" x14ac:dyDescent="0.3">
      <c r="B13" s="13" t="s">
        <v>61</v>
      </c>
      <c r="C13" s="14" t="s">
        <v>70</v>
      </c>
      <c r="D13" s="75" t="s">
        <v>62</v>
      </c>
      <c r="E13" s="75"/>
      <c r="F13" s="75"/>
      <c r="G13" s="74" t="s">
        <v>63</v>
      </c>
      <c r="H13" s="74"/>
      <c r="I13" s="74"/>
      <c r="J13" s="75" t="s">
        <v>64</v>
      </c>
      <c r="K13" s="75"/>
      <c r="L13" s="75"/>
      <c r="M13" s="74" t="s">
        <v>65</v>
      </c>
      <c r="N13" s="74"/>
      <c r="O13" s="87"/>
    </row>
    <row r="14" spans="2:16" ht="26.25" customHeight="1" x14ac:dyDescent="0.25">
      <c r="B14" s="12"/>
      <c r="C14" s="5"/>
      <c r="D14" s="5"/>
      <c r="E14" s="5"/>
      <c r="F14" s="5"/>
      <c r="G14" s="5"/>
      <c r="H14" s="5"/>
      <c r="I14" s="5"/>
      <c r="J14" s="5"/>
      <c r="K14" s="4"/>
      <c r="L14" s="4"/>
      <c r="M14" s="4"/>
      <c r="N14" s="4"/>
      <c r="O14" s="4"/>
    </row>
    <row r="15" spans="2:16" ht="26.25" customHeight="1" thickBot="1" x14ac:dyDescent="0.3">
      <c r="B15" s="12" t="s">
        <v>66</v>
      </c>
      <c r="C15" s="5"/>
      <c r="D15" s="5"/>
      <c r="E15" s="5"/>
      <c r="F15" s="5"/>
      <c r="G15" s="5"/>
      <c r="H15" s="5"/>
      <c r="I15" s="5"/>
      <c r="J15" s="5"/>
      <c r="K15" s="4"/>
      <c r="L15" s="4"/>
      <c r="M15" s="4"/>
      <c r="N15" s="4"/>
      <c r="O15" s="4"/>
    </row>
    <row r="16" spans="2:16" ht="26.25" customHeight="1" x14ac:dyDescent="0.25">
      <c r="B16" s="68" t="s">
        <v>67</v>
      </c>
      <c r="C16" s="69"/>
      <c r="D16" s="15" t="s">
        <v>16</v>
      </c>
      <c r="E16" s="15" t="s">
        <v>17</v>
      </c>
      <c r="F16" s="15" t="s">
        <v>18</v>
      </c>
      <c r="G16" s="15" t="s">
        <v>19</v>
      </c>
      <c r="H16" s="15" t="s">
        <v>20</v>
      </c>
      <c r="I16" s="15" t="s">
        <v>21</v>
      </c>
      <c r="J16" s="15" t="s">
        <v>22</v>
      </c>
      <c r="K16" s="15" t="s">
        <v>23</v>
      </c>
      <c r="L16" s="15" t="s">
        <v>24</v>
      </c>
      <c r="M16" s="15" t="s">
        <v>25</v>
      </c>
      <c r="N16" s="15" t="s">
        <v>26</v>
      </c>
      <c r="O16" s="16" t="s">
        <v>27</v>
      </c>
      <c r="P16" s="16" t="s">
        <v>163</v>
      </c>
    </row>
    <row r="17" spans="2:16" ht="29.45" customHeight="1" x14ac:dyDescent="0.25">
      <c r="B17" s="70" t="s">
        <v>60</v>
      </c>
      <c r="C17" s="71"/>
      <c r="D17" s="36">
        <v>0</v>
      </c>
      <c r="E17" s="36">
        <v>0</v>
      </c>
      <c r="F17" s="36">
        <v>0</v>
      </c>
      <c r="G17" s="49">
        <v>2</v>
      </c>
      <c r="H17" s="49">
        <v>2</v>
      </c>
      <c r="I17" s="49">
        <v>2</v>
      </c>
      <c r="J17" s="49">
        <v>2</v>
      </c>
      <c r="K17" s="49">
        <v>2</v>
      </c>
      <c r="L17" s="36">
        <v>0</v>
      </c>
      <c r="M17" s="36">
        <v>0</v>
      </c>
      <c r="N17" s="36">
        <v>0</v>
      </c>
      <c r="O17" s="37">
        <v>0</v>
      </c>
      <c r="P17" s="37">
        <f>SUM(D17:O17)</f>
        <v>10</v>
      </c>
    </row>
    <row r="18" spans="2:16" ht="37.9" customHeight="1" thickBot="1" x14ac:dyDescent="0.3">
      <c r="B18" s="72" t="s">
        <v>51</v>
      </c>
      <c r="C18" s="73"/>
      <c r="D18" s="34">
        <v>0</v>
      </c>
      <c r="E18" s="34">
        <v>0</v>
      </c>
      <c r="F18" s="34">
        <v>0</v>
      </c>
      <c r="G18" s="34">
        <v>0.2</v>
      </c>
      <c r="H18" s="34">
        <v>0.2</v>
      </c>
      <c r="I18" s="34">
        <v>0.2</v>
      </c>
      <c r="J18" s="34">
        <v>0.2</v>
      </c>
      <c r="K18" s="34">
        <v>0.2</v>
      </c>
      <c r="L18" s="34">
        <v>0</v>
      </c>
      <c r="M18" s="34">
        <v>0</v>
      </c>
      <c r="N18" s="34">
        <v>0</v>
      </c>
      <c r="O18" s="35">
        <v>0</v>
      </c>
      <c r="P18" s="35">
        <f>SUM(D18:O18)</f>
        <v>1</v>
      </c>
    </row>
    <row r="19" spans="2:16" ht="26.25" customHeight="1" x14ac:dyDescent="0.25">
      <c r="B19" s="12"/>
      <c r="C19" s="5"/>
      <c r="D19" s="5"/>
      <c r="E19" s="5"/>
      <c r="F19" s="5"/>
      <c r="G19" s="5"/>
      <c r="H19" s="5"/>
      <c r="I19" s="5"/>
      <c r="J19" s="5"/>
      <c r="K19" s="4"/>
      <c r="L19" s="4"/>
      <c r="M19" s="4"/>
      <c r="N19" s="4"/>
      <c r="O19" s="4"/>
    </row>
    <row r="20" spans="2:16" ht="26.45" customHeight="1" thickBot="1" x14ac:dyDescent="0.3">
      <c r="B20" s="12" t="s">
        <v>154</v>
      </c>
      <c r="C20" s="5"/>
      <c r="D20" s="5"/>
      <c r="E20" s="5"/>
      <c r="F20" s="5"/>
      <c r="G20" s="5"/>
      <c r="H20" s="5"/>
      <c r="I20" s="5"/>
      <c r="J20" s="5"/>
      <c r="K20" s="4"/>
      <c r="L20" s="4"/>
      <c r="M20" s="4"/>
      <c r="N20" s="4"/>
      <c r="O20" s="4"/>
    </row>
    <row r="21" spans="2:16" ht="24" customHeight="1" x14ac:dyDescent="0.25">
      <c r="B21" s="68" t="s">
        <v>67</v>
      </c>
      <c r="C21" s="69"/>
      <c r="D21" s="15" t="s">
        <v>16</v>
      </c>
      <c r="E21" s="15" t="s">
        <v>17</v>
      </c>
      <c r="F21" s="15" t="s">
        <v>18</v>
      </c>
      <c r="G21" s="15" t="s">
        <v>19</v>
      </c>
      <c r="H21" s="15" t="s">
        <v>20</v>
      </c>
      <c r="I21" s="15" t="s">
        <v>21</v>
      </c>
      <c r="J21" s="15" t="s">
        <v>22</v>
      </c>
      <c r="K21" s="15" t="s">
        <v>23</v>
      </c>
      <c r="L21" s="15" t="s">
        <v>24</v>
      </c>
      <c r="M21" s="15" t="s">
        <v>25</v>
      </c>
      <c r="N21" s="15" t="s">
        <v>26</v>
      </c>
      <c r="O21" s="16" t="s">
        <v>27</v>
      </c>
      <c r="P21" s="16" t="s">
        <v>164</v>
      </c>
    </row>
    <row r="22" spans="2:16" ht="28.15" customHeight="1" x14ac:dyDescent="0.25">
      <c r="B22" s="70" t="s">
        <v>60</v>
      </c>
      <c r="C22" s="71"/>
      <c r="D22" s="36">
        <v>0</v>
      </c>
      <c r="E22" s="36">
        <v>0</v>
      </c>
      <c r="F22" s="36">
        <v>0</v>
      </c>
      <c r="G22" s="36">
        <v>0</v>
      </c>
      <c r="H22" s="36">
        <v>0</v>
      </c>
      <c r="I22" s="36">
        <v>0</v>
      </c>
      <c r="J22" s="36">
        <v>0</v>
      </c>
      <c r="K22" s="36">
        <v>0</v>
      </c>
      <c r="L22" s="36">
        <v>0</v>
      </c>
      <c r="M22" s="36">
        <v>0</v>
      </c>
      <c r="N22" s="36">
        <v>0</v>
      </c>
      <c r="O22" s="37">
        <v>0</v>
      </c>
      <c r="P22" s="37">
        <f>SUM(D22:O22)</f>
        <v>0</v>
      </c>
    </row>
    <row r="23" spans="2:16" ht="28.9" customHeight="1" thickBot="1" x14ac:dyDescent="0.3">
      <c r="B23" s="72" t="s">
        <v>51</v>
      </c>
      <c r="C23" s="73"/>
      <c r="D23" s="34">
        <v>0</v>
      </c>
      <c r="E23" s="34">
        <v>0.02</v>
      </c>
      <c r="F23" s="34">
        <v>0.03</v>
      </c>
      <c r="G23" s="34">
        <v>0.04</v>
      </c>
      <c r="H23" s="34">
        <v>0.04</v>
      </c>
      <c r="I23" s="34">
        <v>0.05</v>
      </c>
      <c r="J23" s="34">
        <v>0</v>
      </c>
      <c r="K23" s="34">
        <v>0</v>
      </c>
      <c r="L23" s="34">
        <v>0.1</v>
      </c>
      <c r="M23" s="34">
        <v>0</v>
      </c>
      <c r="N23" s="34">
        <v>0</v>
      </c>
      <c r="O23" s="35">
        <v>0</v>
      </c>
      <c r="P23" s="35">
        <f>SUM(D23:O23)</f>
        <v>0.28000000000000003</v>
      </c>
    </row>
    <row r="26" spans="2:16" ht="25.15" customHeight="1" thickBot="1" x14ac:dyDescent="0.3">
      <c r="B26" s="12" t="s">
        <v>155</v>
      </c>
      <c r="C26" s="5"/>
      <c r="D26" s="5"/>
      <c r="E26" s="5"/>
      <c r="F26" s="5"/>
      <c r="G26" s="5"/>
    </row>
    <row r="27" spans="2:16" ht="27" customHeight="1" x14ac:dyDescent="0.25">
      <c r="B27" s="68" t="s">
        <v>67</v>
      </c>
      <c r="C27" s="69"/>
      <c r="D27" s="15" t="s">
        <v>156</v>
      </c>
      <c r="E27" s="15" t="s">
        <v>157</v>
      </c>
      <c r="F27" s="15" t="s">
        <v>158</v>
      </c>
      <c r="G27" s="16" t="s">
        <v>159</v>
      </c>
    </row>
    <row r="28" spans="2:16" ht="29.45" customHeight="1" x14ac:dyDescent="0.25">
      <c r="B28" s="70" t="s">
        <v>60</v>
      </c>
      <c r="C28" s="71"/>
      <c r="D28" s="29">
        <f>(D22+E22+F22)/(D17+E17+F17+G17+H17+I17+J17+K17+L17+M17+N17+O17)</f>
        <v>0</v>
      </c>
      <c r="E28" s="29">
        <f>(E22+F22+G22+D22+H22+I22)/(E17+F17+G17+H17+I17+J17+K17+L17+M17+N17+O17+D17)</f>
        <v>0</v>
      </c>
      <c r="F28" s="29">
        <f>(F22+G22+H22+E22+I22+J22+D22+K22+L22)/(F17+G17+H17+I17+J17+K17+L17+M17+N17+O17+D17+E17)</f>
        <v>0</v>
      </c>
      <c r="G28" s="32">
        <f>(G22+H22+I22+F22+J22+K22+E22+L22+M22+D22+N22+O22)/(G17+H17+I17+J17+K17+L17+M17+N17+O17+D17+E17+F17)</f>
        <v>0</v>
      </c>
    </row>
    <row r="29" spans="2:16" ht="27.6" customHeight="1" thickBot="1" x14ac:dyDescent="0.3">
      <c r="B29" s="72" t="s">
        <v>51</v>
      </c>
      <c r="C29" s="73"/>
      <c r="D29" s="34">
        <f>(D23+E23+F23)/(D18+E18+F18+G18+H18+I18+J18+K18+L18+M18+N18+O18)</f>
        <v>0.05</v>
      </c>
      <c r="E29" s="34">
        <f>(E23+F23+G23+D23+H23+I23)/(E18+F18+G18+H18+I18+J18+K18+L18+M18+N18+O18+D18)</f>
        <v>0.18</v>
      </c>
      <c r="F29" s="34">
        <f>(F23+G23+H23+E23+I23+J23+D23+K23+L23)/(F18+G18+H18+I18+J18+K18+L18+M18+N18+O18+D18+E18)</f>
        <v>0.28000000000000003</v>
      </c>
      <c r="G29" s="35">
        <f>(G23+H23+I23+F23+J23+K23+E23+L23+M23+D23+N23+O23)/(G18+H18+I18+J18+K18+L18+M18+N18+O18+D18+E18+F18)</f>
        <v>0.28000000000000003</v>
      </c>
    </row>
  </sheetData>
  <mergeCells count="29">
    <mergeCell ref="C10:O10"/>
    <mergeCell ref="B17:C17"/>
    <mergeCell ref="B16:C16"/>
    <mergeCell ref="D13:F13"/>
    <mergeCell ref="C11:O11"/>
    <mergeCell ref="C12:O12"/>
    <mergeCell ref="M13:O13"/>
    <mergeCell ref="B1:O1"/>
    <mergeCell ref="B2:O2"/>
    <mergeCell ref="B3:O3"/>
    <mergeCell ref="C4:O4"/>
    <mergeCell ref="C6:O6"/>
    <mergeCell ref="C5:O5"/>
    <mergeCell ref="C7:F7"/>
    <mergeCell ref="G7:K7"/>
    <mergeCell ref="L7:O7"/>
    <mergeCell ref="C8:O8"/>
    <mergeCell ref="C9:F9"/>
    <mergeCell ref="G9:K9"/>
    <mergeCell ref="L9:O9"/>
    <mergeCell ref="B27:C27"/>
    <mergeCell ref="B28:C28"/>
    <mergeCell ref="B29:C29"/>
    <mergeCell ref="G13:I13"/>
    <mergeCell ref="J13:L13"/>
    <mergeCell ref="B21:C21"/>
    <mergeCell ref="B22:C22"/>
    <mergeCell ref="B23:C23"/>
    <mergeCell ref="B18:C18"/>
  </mergeCells>
  <pageMargins left="0.6" right="0.39" top="0.52" bottom="0.59" header="0.31496062992125984" footer="0.38"/>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9"/>
  <sheetViews>
    <sheetView showGridLines="0" zoomScale="80" zoomScaleNormal="80" workbookViewId="0">
      <selection activeCell="B2" sqref="B2:O2"/>
    </sheetView>
  </sheetViews>
  <sheetFormatPr baseColWidth="10" defaultRowHeight="15" x14ac:dyDescent="0.25"/>
  <cols>
    <col min="1" max="1" width="3.5703125" customWidth="1"/>
    <col min="2" max="2" width="36.7109375" customWidth="1"/>
    <col min="3" max="3" width="24.28515625" customWidth="1"/>
    <col min="4" max="11" width="9.7109375" customWidth="1"/>
    <col min="12" max="12" width="10.5703125" customWidth="1"/>
    <col min="13" max="15" width="9.7109375" customWidth="1"/>
    <col min="16" max="16" width="9.28515625" customWidth="1"/>
  </cols>
  <sheetData>
    <row r="1" spans="2:16" ht="28.5" x14ac:dyDescent="0.25">
      <c r="B1" s="63" t="s">
        <v>58</v>
      </c>
      <c r="C1" s="63"/>
      <c r="D1" s="63"/>
      <c r="E1" s="63"/>
      <c r="F1" s="63"/>
      <c r="G1" s="63"/>
      <c r="H1" s="63"/>
      <c r="I1" s="63"/>
      <c r="J1" s="63"/>
      <c r="K1" s="63"/>
      <c r="L1" s="63"/>
      <c r="M1" s="63"/>
      <c r="N1" s="63"/>
      <c r="O1" s="63"/>
    </row>
    <row r="2" spans="2:16" ht="21" x14ac:dyDescent="0.25">
      <c r="B2" s="64" t="s">
        <v>165</v>
      </c>
      <c r="C2" s="64"/>
      <c r="D2" s="64"/>
      <c r="E2" s="64"/>
      <c r="F2" s="64"/>
      <c r="G2" s="64"/>
      <c r="H2" s="64"/>
      <c r="I2" s="64"/>
      <c r="J2" s="64"/>
      <c r="K2" s="64"/>
      <c r="L2" s="64"/>
      <c r="M2" s="64"/>
      <c r="N2" s="64"/>
      <c r="O2" s="64"/>
    </row>
    <row r="3" spans="2:16" ht="18.75" customHeight="1" thickBot="1" x14ac:dyDescent="0.35">
      <c r="B3" s="80" t="s">
        <v>59</v>
      </c>
      <c r="C3" s="80"/>
      <c r="D3" s="80"/>
      <c r="E3" s="80"/>
      <c r="F3" s="80"/>
      <c r="G3" s="80"/>
      <c r="H3" s="80"/>
      <c r="I3" s="80"/>
      <c r="J3" s="80"/>
      <c r="K3" s="80"/>
      <c r="L3" s="80"/>
      <c r="M3" s="80"/>
      <c r="N3" s="80"/>
      <c r="O3" s="80"/>
    </row>
    <row r="4" spans="2:16" ht="52.5" customHeight="1" x14ac:dyDescent="0.25">
      <c r="B4" s="26" t="s">
        <v>30</v>
      </c>
      <c r="C4" s="81" t="s">
        <v>49</v>
      </c>
      <c r="D4" s="81"/>
      <c r="E4" s="81"/>
      <c r="F4" s="81"/>
      <c r="G4" s="81"/>
      <c r="H4" s="81"/>
      <c r="I4" s="81"/>
      <c r="J4" s="81"/>
      <c r="K4" s="81"/>
      <c r="L4" s="81"/>
      <c r="M4" s="81"/>
      <c r="N4" s="81"/>
      <c r="O4" s="82"/>
    </row>
    <row r="5" spans="2:16" ht="48.6" customHeight="1" x14ac:dyDescent="0.25">
      <c r="B5" s="27" t="s">
        <v>15</v>
      </c>
      <c r="C5" s="83" t="s">
        <v>43</v>
      </c>
      <c r="D5" s="83"/>
      <c r="E5" s="83"/>
      <c r="F5" s="83"/>
      <c r="G5" s="83"/>
      <c r="H5" s="83"/>
      <c r="I5" s="83"/>
      <c r="J5" s="83"/>
      <c r="K5" s="83"/>
      <c r="L5" s="83"/>
      <c r="M5" s="83"/>
      <c r="N5" s="83"/>
      <c r="O5" s="84"/>
    </row>
    <row r="6" spans="2:16" ht="48" customHeight="1" x14ac:dyDescent="0.25">
      <c r="B6" s="27" t="s">
        <v>31</v>
      </c>
      <c r="C6" s="76" t="s">
        <v>123</v>
      </c>
      <c r="D6" s="76"/>
      <c r="E6" s="76"/>
      <c r="F6" s="76"/>
      <c r="G6" s="76"/>
      <c r="H6" s="76"/>
      <c r="I6" s="76"/>
      <c r="J6" s="76"/>
      <c r="K6" s="76"/>
      <c r="L6" s="76"/>
      <c r="M6" s="76"/>
      <c r="N6" s="76"/>
      <c r="O6" s="78"/>
    </row>
    <row r="7" spans="2:16" ht="57" customHeight="1" x14ac:dyDescent="0.25">
      <c r="B7" s="27" t="s">
        <v>32</v>
      </c>
      <c r="C7" s="76" t="s">
        <v>68</v>
      </c>
      <c r="D7" s="76"/>
      <c r="E7" s="76"/>
      <c r="F7" s="76"/>
      <c r="G7" s="77" t="s">
        <v>33</v>
      </c>
      <c r="H7" s="77"/>
      <c r="I7" s="77"/>
      <c r="J7" s="77"/>
      <c r="K7" s="77"/>
      <c r="L7" s="76" t="s">
        <v>53</v>
      </c>
      <c r="M7" s="76"/>
      <c r="N7" s="76"/>
      <c r="O7" s="78"/>
    </row>
    <row r="8" spans="2:16" ht="53.25" customHeight="1" x14ac:dyDescent="0.25">
      <c r="B8" s="27" t="s">
        <v>34</v>
      </c>
      <c r="C8" s="76" t="s">
        <v>115</v>
      </c>
      <c r="D8" s="76"/>
      <c r="E8" s="76"/>
      <c r="F8" s="76"/>
      <c r="G8" s="76"/>
      <c r="H8" s="76"/>
      <c r="I8" s="76"/>
      <c r="J8" s="76"/>
      <c r="K8" s="76"/>
      <c r="L8" s="76"/>
      <c r="M8" s="76"/>
      <c r="N8" s="76"/>
      <c r="O8" s="78"/>
    </row>
    <row r="9" spans="2:16" ht="53.45" customHeight="1" x14ac:dyDescent="0.25">
      <c r="B9" s="27" t="s">
        <v>35</v>
      </c>
      <c r="C9" s="76" t="s">
        <v>117</v>
      </c>
      <c r="D9" s="76"/>
      <c r="E9" s="76"/>
      <c r="F9" s="76"/>
      <c r="G9" s="77" t="s">
        <v>33</v>
      </c>
      <c r="H9" s="77"/>
      <c r="I9" s="77"/>
      <c r="J9" s="77"/>
      <c r="K9" s="77"/>
      <c r="L9" s="79">
        <v>1</v>
      </c>
      <c r="M9" s="76"/>
      <c r="N9" s="76"/>
      <c r="O9" s="78"/>
    </row>
    <row r="10" spans="2:16" ht="49.15" customHeight="1" x14ac:dyDescent="0.25">
      <c r="B10" s="28" t="s">
        <v>36</v>
      </c>
      <c r="C10" s="76" t="s">
        <v>118</v>
      </c>
      <c r="D10" s="76"/>
      <c r="E10" s="76"/>
      <c r="F10" s="76"/>
      <c r="G10" s="76"/>
      <c r="H10" s="76"/>
      <c r="I10" s="76"/>
      <c r="J10" s="76"/>
      <c r="K10" s="76"/>
      <c r="L10" s="76"/>
      <c r="M10" s="76"/>
      <c r="N10" s="76"/>
      <c r="O10" s="78"/>
    </row>
    <row r="11" spans="2:16" ht="51" customHeight="1" x14ac:dyDescent="0.25">
      <c r="B11" s="27" t="s">
        <v>37</v>
      </c>
      <c r="C11" s="85">
        <v>9000000</v>
      </c>
      <c r="D11" s="85"/>
      <c r="E11" s="85"/>
      <c r="F11" s="85"/>
      <c r="G11" s="85"/>
      <c r="H11" s="85"/>
      <c r="I11" s="85"/>
      <c r="J11" s="85"/>
      <c r="K11" s="85"/>
      <c r="L11" s="85"/>
      <c r="M11" s="85"/>
      <c r="N11" s="85"/>
      <c r="O11" s="86"/>
    </row>
    <row r="12" spans="2:16" ht="47.45" customHeight="1" x14ac:dyDescent="0.25">
      <c r="B12" s="27" t="s">
        <v>38</v>
      </c>
      <c r="C12" s="76" t="s">
        <v>52</v>
      </c>
      <c r="D12" s="76"/>
      <c r="E12" s="76"/>
      <c r="F12" s="76"/>
      <c r="G12" s="76"/>
      <c r="H12" s="76"/>
      <c r="I12" s="76"/>
      <c r="J12" s="76"/>
      <c r="K12" s="76"/>
      <c r="L12" s="76"/>
      <c r="M12" s="76"/>
      <c r="N12" s="76"/>
      <c r="O12" s="78"/>
    </row>
    <row r="13" spans="2:16" ht="49.15" customHeight="1" thickBot="1" x14ac:dyDescent="0.3">
      <c r="B13" s="13" t="s">
        <v>61</v>
      </c>
      <c r="C13" s="14" t="s">
        <v>70</v>
      </c>
      <c r="D13" s="75" t="s">
        <v>62</v>
      </c>
      <c r="E13" s="75"/>
      <c r="F13" s="75"/>
      <c r="G13" s="74" t="s">
        <v>63</v>
      </c>
      <c r="H13" s="74"/>
      <c r="I13" s="74"/>
      <c r="J13" s="75" t="s">
        <v>64</v>
      </c>
      <c r="K13" s="75"/>
      <c r="L13" s="75"/>
      <c r="M13" s="74" t="s">
        <v>65</v>
      </c>
      <c r="N13" s="74"/>
      <c r="O13" s="87"/>
    </row>
    <row r="14" spans="2:16" ht="26.25" customHeight="1" x14ac:dyDescent="0.25">
      <c r="B14" s="12"/>
      <c r="C14" s="5"/>
      <c r="D14" s="5"/>
      <c r="E14" s="5"/>
      <c r="F14" s="5"/>
      <c r="G14" s="5"/>
      <c r="H14" s="5"/>
      <c r="I14" s="5"/>
      <c r="J14" s="5"/>
      <c r="K14" s="4"/>
      <c r="L14" s="4"/>
      <c r="M14" s="4"/>
      <c r="N14" s="4"/>
      <c r="O14" s="4"/>
    </row>
    <row r="15" spans="2:16" ht="26.25" customHeight="1" thickBot="1" x14ac:dyDescent="0.3">
      <c r="B15" s="12" t="s">
        <v>66</v>
      </c>
      <c r="C15" s="5"/>
      <c r="D15" s="5"/>
      <c r="E15" s="5"/>
      <c r="F15" s="5"/>
      <c r="G15" s="5"/>
      <c r="H15" s="5"/>
      <c r="I15" s="5"/>
      <c r="J15" s="5"/>
      <c r="K15" s="4"/>
      <c r="L15" s="4"/>
      <c r="M15" s="4"/>
      <c r="N15" s="4"/>
      <c r="O15" s="4"/>
    </row>
    <row r="16" spans="2:16" ht="26.25" customHeight="1" x14ac:dyDescent="0.25">
      <c r="B16" s="68" t="s">
        <v>67</v>
      </c>
      <c r="C16" s="69"/>
      <c r="D16" s="15" t="s">
        <v>16</v>
      </c>
      <c r="E16" s="15" t="s">
        <v>17</v>
      </c>
      <c r="F16" s="15" t="s">
        <v>18</v>
      </c>
      <c r="G16" s="15" t="s">
        <v>19</v>
      </c>
      <c r="H16" s="15" t="s">
        <v>20</v>
      </c>
      <c r="I16" s="15" t="s">
        <v>21</v>
      </c>
      <c r="J16" s="15" t="s">
        <v>22</v>
      </c>
      <c r="K16" s="15" t="s">
        <v>23</v>
      </c>
      <c r="L16" s="15" t="s">
        <v>24</v>
      </c>
      <c r="M16" s="15" t="s">
        <v>25</v>
      </c>
      <c r="N16" s="15" t="s">
        <v>26</v>
      </c>
      <c r="O16" s="16" t="s">
        <v>27</v>
      </c>
      <c r="P16" s="16" t="s">
        <v>163</v>
      </c>
    </row>
    <row r="17" spans="2:16" ht="30" customHeight="1" x14ac:dyDescent="0.25">
      <c r="B17" s="70" t="s">
        <v>68</v>
      </c>
      <c r="C17" s="71"/>
      <c r="D17" s="36">
        <v>0</v>
      </c>
      <c r="E17" s="36">
        <v>4</v>
      </c>
      <c r="F17" s="36">
        <v>8</v>
      </c>
      <c r="G17" s="36">
        <v>8</v>
      </c>
      <c r="H17" s="36">
        <v>10</v>
      </c>
      <c r="I17" s="36">
        <v>9</v>
      </c>
      <c r="J17" s="36">
        <v>0</v>
      </c>
      <c r="K17" s="36">
        <v>0</v>
      </c>
      <c r="L17" s="36">
        <v>0</v>
      </c>
      <c r="M17" s="36">
        <v>0</v>
      </c>
      <c r="N17" s="36">
        <v>0</v>
      </c>
      <c r="O17" s="37">
        <v>0</v>
      </c>
      <c r="P17" s="37">
        <f>SUM(D17:O17)</f>
        <v>39</v>
      </c>
    </row>
    <row r="18" spans="2:16" ht="37.9" customHeight="1" thickBot="1" x14ac:dyDescent="0.3">
      <c r="B18" s="72" t="s">
        <v>117</v>
      </c>
      <c r="C18" s="73"/>
      <c r="D18" s="34">
        <v>0</v>
      </c>
      <c r="E18" s="34">
        <f>1/39*E17</f>
        <v>0.10256410256410256</v>
      </c>
      <c r="F18" s="34">
        <f t="shared" ref="F18:O18" si="0">1/39*F17</f>
        <v>0.20512820512820512</v>
      </c>
      <c r="G18" s="34">
        <f t="shared" si="0"/>
        <v>0.20512820512820512</v>
      </c>
      <c r="H18" s="34">
        <f t="shared" si="0"/>
        <v>0.25641025641025639</v>
      </c>
      <c r="I18" s="34">
        <f t="shared" si="0"/>
        <v>0.23076923076923075</v>
      </c>
      <c r="J18" s="34">
        <f t="shared" si="0"/>
        <v>0</v>
      </c>
      <c r="K18" s="34">
        <f t="shared" si="0"/>
        <v>0</v>
      </c>
      <c r="L18" s="34">
        <f t="shared" si="0"/>
        <v>0</v>
      </c>
      <c r="M18" s="34">
        <f t="shared" si="0"/>
        <v>0</v>
      </c>
      <c r="N18" s="34">
        <f t="shared" si="0"/>
        <v>0</v>
      </c>
      <c r="O18" s="35">
        <f t="shared" si="0"/>
        <v>0</v>
      </c>
      <c r="P18" s="35">
        <f>SUM(D18:O18)</f>
        <v>0.99999999999999989</v>
      </c>
    </row>
    <row r="19" spans="2:16" ht="26.25" customHeight="1" x14ac:dyDescent="0.25">
      <c r="B19" s="12"/>
      <c r="C19" s="5"/>
      <c r="D19" s="5"/>
      <c r="E19" s="5"/>
      <c r="F19" s="5"/>
      <c r="G19" s="5"/>
      <c r="H19" s="5"/>
      <c r="I19" s="5"/>
      <c r="J19" s="5"/>
      <c r="K19" s="4"/>
      <c r="L19" s="4"/>
      <c r="M19" s="4"/>
      <c r="N19" s="4"/>
      <c r="O19" s="4"/>
    </row>
    <row r="20" spans="2:16" ht="26.25" customHeight="1" thickBot="1" x14ac:dyDescent="0.3">
      <c r="B20" s="12" t="s">
        <v>154</v>
      </c>
      <c r="C20" s="5"/>
      <c r="D20" s="5"/>
      <c r="E20" s="5"/>
      <c r="F20" s="5"/>
      <c r="G20" s="5"/>
      <c r="H20" s="5"/>
      <c r="I20" s="5"/>
      <c r="J20" s="5"/>
      <c r="K20" s="4"/>
      <c r="L20" s="4"/>
      <c r="M20" s="4"/>
      <c r="N20" s="4"/>
      <c r="O20" s="4"/>
    </row>
    <row r="21" spans="2:16" ht="26.25" customHeight="1" x14ac:dyDescent="0.25">
      <c r="B21" s="68" t="s">
        <v>67</v>
      </c>
      <c r="C21" s="69"/>
      <c r="D21" s="15" t="s">
        <v>16</v>
      </c>
      <c r="E21" s="15" t="s">
        <v>17</v>
      </c>
      <c r="F21" s="15" t="s">
        <v>18</v>
      </c>
      <c r="G21" s="15" t="s">
        <v>19</v>
      </c>
      <c r="H21" s="15" t="s">
        <v>20</v>
      </c>
      <c r="I21" s="15" t="s">
        <v>21</v>
      </c>
      <c r="J21" s="15" t="s">
        <v>22</v>
      </c>
      <c r="K21" s="15" t="s">
        <v>23</v>
      </c>
      <c r="L21" s="15" t="s">
        <v>24</v>
      </c>
      <c r="M21" s="15" t="s">
        <v>25</v>
      </c>
      <c r="N21" s="15" t="s">
        <v>26</v>
      </c>
      <c r="O21" s="16" t="s">
        <v>27</v>
      </c>
      <c r="P21" s="16" t="s">
        <v>164</v>
      </c>
    </row>
    <row r="22" spans="2:16" ht="26.25" customHeight="1" x14ac:dyDescent="0.25">
      <c r="B22" s="70" t="s">
        <v>68</v>
      </c>
      <c r="C22" s="71"/>
      <c r="D22" s="36">
        <v>0</v>
      </c>
      <c r="E22" s="36">
        <v>0</v>
      </c>
      <c r="F22" s="36">
        <v>0</v>
      </c>
      <c r="G22" s="36">
        <v>0</v>
      </c>
      <c r="H22" s="36">
        <v>0</v>
      </c>
      <c r="I22" s="36">
        <v>0</v>
      </c>
      <c r="J22" s="36">
        <v>2</v>
      </c>
      <c r="K22" s="36">
        <v>0</v>
      </c>
      <c r="L22" s="36">
        <v>0</v>
      </c>
      <c r="M22" s="36">
        <v>0</v>
      </c>
      <c r="N22" s="36">
        <v>4</v>
      </c>
      <c r="O22" s="37">
        <v>12</v>
      </c>
      <c r="P22" s="37">
        <f>SUM(D22:O22)</f>
        <v>18</v>
      </c>
    </row>
    <row r="23" spans="2:16" ht="28.9" customHeight="1" thickBot="1" x14ac:dyDescent="0.3">
      <c r="B23" s="72" t="s">
        <v>117</v>
      </c>
      <c r="C23" s="73"/>
      <c r="D23" s="34">
        <v>0</v>
      </c>
      <c r="E23" s="34">
        <v>0.02</v>
      </c>
      <c r="F23" s="34">
        <v>0.03</v>
      </c>
      <c r="G23" s="34">
        <v>0.01</v>
      </c>
      <c r="H23" s="34">
        <v>0.01</v>
      </c>
      <c r="I23" s="34">
        <v>0.01</v>
      </c>
      <c r="J23" s="34">
        <v>5.128205128205128E-2</v>
      </c>
      <c r="K23" s="34">
        <v>0</v>
      </c>
      <c r="L23" s="34">
        <v>0</v>
      </c>
      <c r="M23" s="34">
        <v>0</v>
      </c>
      <c r="N23" s="34">
        <v>0.1</v>
      </c>
      <c r="O23" s="35">
        <v>0.3</v>
      </c>
      <c r="P23" s="35">
        <f>SUM(D23:O23)</f>
        <v>0.5312820512820513</v>
      </c>
    </row>
    <row r="26" spans="2:16" ht="21.6" customHeight="1" thickBot="1" x14ac:dyDescent="0.3">
      <c r="B26" s="12" t="s">
        <v>155</v>
      </c>
      <c r="C26" s="5"/>
      <c r="D26" s="5"/>
      <c r="E26" s="5"/>
      <c r="F26" s="5"/>
      <c r="G26" s="5"/>
    </row>
    <row r="27" spans="2:16" ht="29.45" customHeight="1" x14ac:dyDescent="0.25">
      <c r="B27" s="68" t="s">
        <v>67</v>
      </c>
      <c r="C27" s="69"/>
      <c r="D27" s="15" t="s">
        <v>156</v>
      </c>
      <c r="E27" s="15" t="s">
        <v>157</v>
      </c>
      <c r="F27" s="15" t="s">
        <v>158</v>
      </c>
      <c r="G27" s="16" t="s">
        <v>159</v>
      </c>
    </row>
    <row r="28" spans="2:16" ht="27" customHeight="1" x14ac:dyDescent="0.25">
      <c r="B28" s="70" t="s">
        <v>68</v>
      </c>
      <c r="C28" s="71"/>
      <c r="D28" s="29">
        <f>(D22+E22+F22)/(D17+E17+F17+G17+H17+I17+J17+K17+L17+M17+N17+O17)</f>
        <v>0</v>
      </c>
      <c r="E28" s="29">
        <f>(E22+F22+G22+D22+H22+I22)/(E17+F17+G17+H17+I17+J17+K17+L17+M17+N17+O17+D17)</f>
        <v>0</v>
      </c>
      <c r="F28" s="29">
        <f>(F22+G22+H22+E22+I22+J22+D22+K22+L22)/(F17+G17+H17+I17+J17+K17+L17+M17+N17+O17+D17+E17)</f>
        <v>5.128205128205128E-2</v>
      </c>
      <c r="G28" s="32">
        <f>(G22+H22+I22+F22+J22+K22+E22+L22+M22+D22+N22+O22)/(G17+H17+I17+J17+K17+L17+M17+N17+O17+D17+E17+F17)</f>
        <v>0.46153846153846156</v>
      </c>
    </row>
    <row r="29" spans="2:16" ht="30" customHeight="1" thickBot="1" x14ac:dyDescent="0.3">
      <c r="B29" s="72" t="s">
        <v>117</v>
      </c>
      <c r="C29" s="73"/>
      <c r="D29" s="34">
        <f>(D23+E23+F23)/(D18+E18+F18+G18+H18+I18+J18+K18+L18+M18+N18+O18)</f>
        <v>5.000000000000001E-2</v>
      </c>
      <c r="E29" s="34">
        <f>(E23+F23+G23+D23+H23+I23)/(E18+F18+G18+H18+I18+J18+K18+L18+M18+N18+O18+D18)</f>
        <v>8.0000000000000016E-2</v>
      </c>
      <c r="F29" s="34">
        <f>(F23+G23+H23+E23+I23+J23+D23+K23+L23)/(F18+G18+H18+I18+J18+K18+L18+M18+N18+O18+D18+E18)</f>
        <v>0.13128205128205131</v>
      </c>
      <c r="G29" s="35">
        <f>(G23+H23+I23+F23+J23+K23+E23+L23+M23+D23+N23+O23)/(G18+H18+I18+J18+K18+L18+M18+N18+O18+D18+E18+F18)</f>
        <v>0.5312820512820513</v>
      </c>
    </row>
  </sheetData>
  <mergeCells count="29">
    <mergeCell ref="C10:O10"/>
    <mergeCell ref="B17:C17"/>
    <mergeCell ref="D13:F13"/>
    <mergeCell ref="G13:I13"/>
    <mergeCell ref="C7:F7"/>
    <mergeCell ref="G7:K7"/>
    <mergeCell ref="L7:O7"/>
    <mergeCell ref="C8:O8"/>
    <mergeCell ref="C9:F9"/>
    <mergeCell ref="G9:K9"/>
    <mergeCell ref="L9:O9"/>
    <mergeCell ref="B1:O1"/>
    <mergeCell ref="B2:O2"/>
    <mergeCell ref="B3:O3"/>
    <mergeCell ref="C4:O4"/>
    <mergeCell ref="C6:O6"/>
    <mergeCell ref="C5:O5"/>
    <mergeCell ref="B27:C27"/>
    <mergeCell ref="B28:C28"/>
    <mergeCell ref="B29:C29"/>
    <mergeCell ref="J13:L13"/>
    <mergeCell ref="C11:O11"/>
    <mergeCell ref="C12:O12"/>
    <mergeCell ref="M13:O13"/>
    <mergeCell ref="B16:C16"/>
    <mergeCell ref="B18:C18"/>
    <mergeCell ref="B21:C21"/>
    <mergeCell ref="B22:C22"/>
    <mergeCell ref="B23:C23"/>
  </mergeCells>
  <pageMargins left="0.51181102362204722" right="0.11811023622047245" top="0.51181102362204722" bottom="0.47244094488188981" header="0.31496062992125984" footer="0.3937007874015748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showGridLines="0" zoomScale="80" zoomScaleNormal="80" workbookViewId="0">
      <selection activeCell="B2" sqref="B2:O2"/>
    </sheetView>
  </sheetViews>
  <sheetFormatPr baseColWidth="10" defaultRowHeight="15" x14ac:dyDescent="0.25"/>
  <cols>
    <col min="1" max="1" width="1.28515625" customWidth="1"/>
    <col min="2" max="2" width="36.42578125" customWidth="1"/>
    <col min="3" max="3" width="30.28515625" customWidth="1"/>
    <col min="4" max="15" width="9.7109375" customWidth="1"/>
    <col min="16" max="16" width="9.85546875" customWidth="1"/>
  </cols>
  <sheetData>
    <row r="1" spans="2:16" ht="28.5" x14ac:dyDescent="0.25">
      <c r="B1" s="63" t="s">
        <v>58</v>
      </c>
      <c r="C1" s="63"/>
      <c r="D1" s="63"/>
      <c r="E1" s="63"/>
      <c r="F1" s="63"/>
      <c r="G1" s="63"/>
      <c r="H1" s="63"/>
      <c r="I1" s="63"/>
      <c r="J1" s="63"/>
      <c r="K1" s="63"/>
      <c r="L1" s="63"/>
      <c r="M1" s="63"/>
      <c r="N1" s="63"/>
      <c r="O1" s="63"/>
    </row>
    <row r="2" spans="2:16" ht="21" x14ac:dyDescent="0.25">
      <c r="B2" s="64" t="s">
        <v>165</v>
      </c>
      <c r="C2" s="64"/>
      <c r="D2" s="64"/>
      <c r="E2" s="64"/>
      <c r="F2" s="64"/>
      <c r="G2" s="64"/>
      <c r="H2" s="64"/>
      <c r="I2" s="64"/>
      <c r="J2" s="64"/>
      <c r="K2" s="64"/>
      <c r="L2" s="64"/>
      <c r="M2" s="64"/>
      <c r="N2" s="64"/>
      <c r="O2" s="64"/>
    </row>
    <row r="3" spans="2:16" ht="18.75" customHeight="1" thickBot="1" x14ac:dyDescent="0.35">
      <c r="B3" s="80" t="s">
        <v>59</v>
      </c>
      <c r="C3" s="80"/>
      <c r="D3" s="80"/>
      <c r="E3" s="80"/>
      <c r="F3" s="80"/>
      <c r="G3" s="80"/>
      <c r="H3" s="80"/>
      <c r="I3" s="80"/>
      <c r="J3" s="80"/>
      <c r="K3" s="80"/>
      <c r="L3" s="80"/>
      <c r="M3" s="80"/>
      <c r="N3" s="80"/>
      <c r="O3" s="80"/>
    </row>
    <row r="4" spans="2:16" ht="37.9" customHeight="1" x14ac:dyDescent="0.25">
      <c r="B4" s="26" t="s">
        <v>30</v>
      </c>
      <c r="C4" s="81" t="s">
        <v>49</v>
      </c>
      <c r="D4" s="81"/>
      <c r="E4" s="81"/>
      <c r="F4" s="81"/>
      <c r="G4" s="81"/>
      <c r="H4" s="81"/>
      <c r="I4" s="81"/>
      <c r="J4" s="81"/>
      <c r="K4" s="81"/>
      <c r="L4" s="81"/>
      <c r="M4" s="81"/>
      <c r="N4" s="81"/>
      <c r="O4" s="82"/>
    </row>
    <row r="5" spans="2:16" ht="39.6" customHeight="1" x14ac:dyDescent="0.25">
      <c r="B5" s="27" t="s">
        <v>15</v>
      </c>
      <c r="C5" s="88" t="s">
        <v>44</v>
      </c>
      <c r="D5" s="88"/>
      <c r="E5" s="88"/>
      <c r="F5" s="88"/>
      <c r="G5" s="88"/>
      <c r="H5" s="88"/>
      <c r="I5" s="88"/>
      <c r="J5" s="88"/>
      <c r="K5" s="88"/>
      <c r="L5" s="88"/>
      <c r="M5" s="88"/>
      <c r="N5" s="88"/>
      <c r="O5" s="89"/>
    </row>
    <row r="6" spans="2:16" ht="39" customHeight="1" x14ac:dyDescent="0.25">
      <c r="B6" s="27" t="s">
        <v>31</v>
      </c>
      <c r="C6" s="76" t="s">
        <v>148</v>
      </c>
      <c r="D6" s="76"/>
      <c r="E6" s="76"/>
      <c r="F6" s="76"/>
      <c r="G6" s="76"/>
      <c r="H6" s="76"/>
      <c r="I6" s="76"/>
      <c r="J6" s="76"/>
      <c r="K6" s="76"/>
      <c r="L6" s="76"/>
      <c r="M6" s="76"/>
      <c r="N6" s="76"/>
      <c r="O6" s="78"/>
    </row>
    <row r="7" spans="2:16" ht="42.6" customHeight="1" x14ac:dyDescent="0.25">
      <c r="B7" s="27" t="s">
        <v>32</v>
      </c>
      <c r="C7" s="76" t="s">
        <v>149</v>
      </c>
      <c r="D7" s="76"/>
      <c r="E7" s="76"/>
      <c r="F7" s="76"/>
      <c r="G7" s="77" t="s">
        <v>33</v>
      </c>
      <c r="H7" s="77"/>
      <c r="I7" s="77"/>
      <c r="J7" s="77"/>
      <c r="K7" s="77"/>
      <c r="L7" s="90">
        <v>1</v>
      </c>
      <c r="M7" s="90"/>
      <c r="N7" s="90"/>
      <c r="O7" s="91"/>
    </row>
    <row r="8" spans="2:16" ht="47.45" customHeight="1" x14ac:dyDescent="0.25">
      <c r="B8" s="27" t="s">
        <v>34</v>
      </c>
      <c r="C8" s="92" t="s">
        <v>152</v>
      </c>
      <c r="D8" s="92"/>
      <c r="E8" s="92"/>
      <c r="F8" s="92"/>
      <c r="G8" s="92"/>
      <c r="H8" s="92"/>
      <c r="I8" s="92"/>
      <c r="J8" s="92"/>
      <c r="K8" s="92"/>
      <c r="L8" s="92"/>
      <c r="M8" s="92"/>
      <c r="N8" s="92"/>
      <c r="O8" s="93"/>
    </row>
    <row r="9" spans="2:16" ht="48.6" customHeight="1" x14ac:dyDescent="0.25">
      <c r="B9" s="27" t="s">
        <v>35</v>
      </c>
      <c r="C9" s="76" t="s">
        <v>151</v>
      </c>
      <c r="D9" s="76"/>
      <c r="E9" s="76"/>
      <c r="F9" s="76"/>
      <c r="G9" s="77" t="s">
        <v>33</v>
      </c>
      <c r="H9" s="77"/>
      <c r="I9" s="77"/>
      <c r="J9" s="77"/>
      <c r="K9" s="77"/>
      <c r="L9" s="94" t="s">
        <v>166</v>
      </c>
      <c r="M9" s="94"/>
      <c r="N9" s="94"/>
      <c r="O9" s="95"/>
    </row>
    <row r="10" spans="2:16" ht="45.6" customHeight="1" x14ac:dyDescent="0.25">
      <c r="B10" s="28" t="s">
        <v>36</v>
      </c>
      <c r="C10" s="76" t="s">
        <v>150</v>
      </c>
      <c r="D10" s="76"/>
      <c r="E10" s="76"/>
      <c r="F10" s="76"/>
      <c r="G10" s="76"/>
      <c r="H10" s="76"/>
      <c r="I10" s="76"/>
      <c r="J10" s="76"/>
      <c r="K10" s="76"/>
      <c r="L10" s="76"/>
      <c r="M10" s="76"/>
      <c r="N10" s="76"/>
      <c r="O10" s="78"/>
    </row>
    <row r="11" spans="2:16" ht="48" customHeight="1" x14ac:dyDescent="0.25">
      <c r="B11" s="27" t="s">
        <v>37</v>
      </c>
      <c r="C11" s="85">
        <v>11739000</v>
      </c>
      <c r="D11" s="85"/>
      <c r="E11" s="85"/>
      <c r="F11" s="85"/>
      <c r="G11" s="85"/>
      <c r="H11" s="85"/>
      <c r="I11" s="85"/>
      <c r="J11" s="85"/>
      <c r="K11" s="85"/>
      <c r="L11" s="85"/>
      <c r="M11" s="85"/>
      <c r="N11" s="85"/>
      <c r="O11" s="86"/>
    </row>
    <row r="12" spans="2:16" ht="45" customHeight="1" x14ac:dyDescent="0.25">
      <c r="B12" s="27" t="s">
        <v>38</v>
      </c>
      <c r="C12" s="76" t="s">
        <v>39</v>
      </c>
      <c r="D12" s="76"/>
      <c r="E12" s="76"/>
      <c r="F12" s="76"/>
      <c r="G12" s="76"/>
      <c r="H12" s="76"/>
      <c r="I12" s="76"/>
      <c r="J12" s="76"/>
      <c r="K12" s="76"/>
      <c r="L12" s="76"/>
      <c r="M12" s="76"/>
      <c r="N12" s="76"/>
      <c r="O12" s="78"/>
    </row>
    <row r="13" spans="2:16" ht="43.9" customHeight="1" thickBot="1" x14ac:dyDescent="0.3">
      <c r="B13" s="13" t="s">
        <v>61</v>
      </c>
      <c r="C13" s="21" t="s">
        <v>70</v>
      </c>
      <c r="D13" s="75" t="s">
        <v>62</v>
      </c>
      <c r="E13" s="75"/>
      <c r="F13" s="75"/>
      <c r="G13" s="74" t="s">
        <v>63</v>
      </c>
      <c r="H13" s="74"/>
      <c r="I13" s="74"/>
      <c r="J13" s="75" t="s">
        <v>64</v>
      </c>
      <c r="K13" s="75"/>
      <c r="L13" s="75"/>
      <c r="M13" s="74" t="s">
        <v>65</v>
      </c>
      <c r="N13" s="74"/>
      <c r="O13" s="87"/>
    </row>
    <row r="14" spans="2:16" ht="26.25" customHeight="1" x14ac:dyDescent="0.25">
      <c r="B14" s="12"/>
      <c r="C14" s="5"/>
      <c r="D14" s="5"/>
      <c r="E14" s="5"/>
      <c r="F14" s="5"/>
      <c r="G14" s="5"/>
      <c r="H14" s="5"/>
      <c r="I14" s="5"/>
      <c r="J14" s="5"/>
      <c r="K14" s="4"/>
      <c r="L14" s="4"/>
      <c r="M14" s="4"/>
      <c r="N14" s="4"/>
      <c r="O14" s="4"/>
    </row>
    <row r="15" spans="2:16" ht="26.25" customHeight="1" thickBot="1" x14ac:dyDescent="0.3">
      <c r="B15" s="12" t="s">
        <v>66</v>
      </c>
      <c r="C15" s="5"/>
      <c r="D15" s="5"/>
      <c r="E15" s="5"/>
      <c r="F15" s="5"/>
      <c r="G15" s="5"/>
      <c r="H15" s="5"/>
      <c r="I15" s="5"/>
      <c r="J15" s="5"/>
      <c r="K15" s="4"/>
      <c r="L15" s="4"/>
      <c r="M15" s="4"/>
      <c r="N15" s="4"/>
      <c r="O15" s="4"/>
    </row>
    <row r="16" spans="2:16" ht="26.25" customHeight="1" x14ac:dyDescent="0.25">
      <c r="B16" s="68" t="s">
        <v>67</v>
      </c>
      <c r="C16" s="69"/>
      <c r="D16" s="15" t="s">
        <v>16</v>
      </c>
      <c r="E16" s="15" t="s">
        <v>17</v>
      </c>
      <c r="F16" s="15" t="s">
        <v>18</v>
      </c>
      <c r="G16" s="15" t="s">
        <v>19</v>
      </c>
      <c r="H16" s="15" t="s">
        <v>20</v>
      </c>
      <c r="I16" s="15" t="s">
        <v>21</v>
      </c>
      <c r="J16" s="15" t="s">
        <v>22</v>
      </c>
      <c r="K16" s="15" t="s">
        <v>23</v>
      </c>
      <c r="L16" s="15" t="s">
        <v>24</v>
      </c>
      <c r="M16" s="15" t="s">
        <v>25</v>
      </c>
      <c r="N16" s="15" t="s">
        <v>26</v>
      </c>
      <c r="O16" s="16" t="s">
        <v>27</v>
      </c>
      <c r="P16" s="16" t="s">
        <v>163</v>
      </c>
    </row>
    <row r="17" spans="2:16" ht="37.9" customHeight="1" thickBot="1" x14ac:dyDescent="0.3">
      <c r="B17" s="72" t="s">
        <v>149</v>
      </c>
      <c r="C17" s="73"/>
      <c r="D17" s="38">
        <v>0</v>
      </c>
      <c r="E17" s="38">
        <v>0</v>
      </c>
      <c r="F17" s="38">
        <v>0</v>
      </c>
      <c r="G17" s="34">
        <v>0.05</v>
      </c>
      <c r="H17" s="34">
        <v>0.1</v>
      </c>
      <c r="I17" s="34">
        <v>0.15</v>
      </c>
      <c r="J17" s="34">
        <v>0.2</v>
      </c>
      <c r="K17" s="34">
        <v>0.25</v>
      </c>
      <c r="L17" s="34">
        <v>0.25</v>
      </c>
      <c r="M17" s="38">
        <v>0</v>
      </c>
      <c r="N17" s="38">
        <v>0</v>
      </c>
      <c r="O17" s="39">
        <v>0</v>
      </c>
      <c r="P17" s="35">
        <f>SUM(D17:O17)</f>
        <v>1</v>
      </c>
    </row>
    <row r="18" spans="2:16" ht="26.25" customHeight="1" x14ac:dyDescent="0.25">
      <c r="B18" s="12"/>
      <c r="C18" s="5"/>
      <c r="D18" s="5"/>
      <c r="E18" s="5"/>
      <c r="F18" s="5"/>
      <c r="G18" s="5"/>
      <c r="H18" s="5"/>
      <c r="I18" s="5"/>
      <c r="J18" s="5"/>
      <c r="K18" s="4"/>
      <c r="L18" s="4"/>
      <c r="M18" s="4"/>
      <c r="N18" s="4"/>
      <c r="O18" s="4"/>
    </row>
    <row r="19" spans="2:16" ht="26.25" customHeight="1" thickBot="1" x14ac:dyDescent="0.3">
      <c r="B19" s="12" t="s">
        <v>154</v>
      </c>
      <c r="C19" s="5"/>
      <c r="D19" s="5"/>
      <c r="E19" s="5"/>
      <c r="F19" s="5"/>
      <c r="G19" s="5"/>
      <c r="H19" s="5"/>
      <c r="I19" s="5"/>
      <c r="J19" s="5"/>
      <c r="K19" s="4"/>
      <c r="L19" s="4"/>
      <c r="M19" s="4"/>
      <c r="N19" s="4"/>
      <c r="O19" s="4"/>
    </row>
    <row r="20" spans="2:16" ht="26.25" customHeight="1" x14ac:dyDescent="0.25">
      <c r="B20" s="68" t="s">
        <v>67</v>
      </c>
      <c r="C20" s="69"/>
      <c r="D20" s="15" t="s">
        <v>16</v>
      </c>
      <c r="E20" s="15" t="s">
        <v>17</v>
      </c>
      <c r="F20" s="15" t="s">
        <v>18</v>
      </c>
      <c r="G20" s="15" t="s">
        <v>19</v>
      </c>
      <c r="H20" s="15" t="s">
        <v>20</v>
      </c>
      <c r="I20" s="15" t="s">
        <v>21</v>
      </c>
      <c r="J20" s="15" t="s">
        <v>22</v>
      </c>
      <c r="K20" s="15" t="s">
        <v>23</v>
      </c>
      <c r="L20" s="15" t="s">
        <v>24</v>
      </c>
      <c r="M20" s="15" t="s">
        <v>25</v>
      </c>
      <c r="N20" s="15" t="s">
        <v>26</v>
      </c>
      <c r="O20" s="16" t="s">
        <v>27</v>
      </c>
      <c r="P20" s="16" t="s">
        <v>164</v>
      </c>
    </row>
    <row r="21" spans="2:16" ht="33.6" customHeight="1" thickBot="1" x14ac:dyDescent="0.3">
      <c r="B21" s="72" t="s">
        <v>149</v>
      </c>
      <c r="C21" s="73"/>
      <c r="D21" s="38">
        <v>0</v>
      </c>
      <c r="E21" s="38">
        <v>0</v>
      </c>
      <c r="F21" s="38">
        <v>0</v>
      </c>
      <c r="G21" s="34">
        <v>0</v>
      </c>
      <c r="H21" s="34">
        <v>0</v>
      </c>
      <c r="I21" s="34">
        <v>0</v>
      </c>
      <c r="J21" s="34">
        <v>1.4999999999999999E-2</v>
      </c>
      <c r="K21" s="34">
        <v>1.4999999999999999E-2</v>
      </c>
      <c r="L21" s="34">
        <v>0</v>
      </c>
      <c r="M21" s="34">
        <v>0</v>
      </c>
      <c r="N21" s="34">
        <v>0</v>
      </c>
      <c r="O21" s="35">
        <v>0</v>
      </c>
      <c r="P21" s="35">
        <f>SUM(D21:O21)</f>
        <v>0.03</v>
      </c>
    </row>
    <row r="24" spans="2:16" ht="19.5" thickBot="1" x14ac:dyDescent="0.3">
      <c r="B24" s="12" t="s">
        <v>155</v>
      </c>
      <c r="C24" s="5"/>
      <c r="D24" s="5"/>
      <c r="E24" s="5"/>
      <c r="F24" s="5"/>
      <c r="G24" s="5"/>
    </row>
    <row r="25" spans="2:16" ht="30" customHeight="1" x14ac:dyDescent="0.25">
      <c r="B25" s="68" t="s">
        <v>67</v>
      </c>
      <c r="C25" s="69"/>
      <c r="D25" s="15" t="s">
        <v>156</v>
      </c>
      <c r="E25" s="15" t="s">
        <v>157</v>
      </c>
      <c r="F25" s="15" t="s">
        <v>158</v>
      </c>
      <c r="G25" s="16" t="s">
        <v>159</v>
      </c>
    </row>
    <row r="26" spans="2:16" ht="39" customHeight="1" thickBot="1" x14ac:dyDescent="0.3">
      <c r="B26" s="72" t="s">
        <v>149</v>
      </c>
      <c r="C26" s="73"/>
      <c r="D26" s="34">
        <f>(D21+E21+F21)/(D17+E17+F17+G17+H17+I17+J17+K17+L17+M17+N17+O17)</f>
        <v>0</v>
      </c>
      <c r="E26" s="34">
        <f>(E21+F21+G21+D21+H21+I21)/(E17+F17+G17+H17+I17+J17+K17+L17+M17+N17+O17+D17)</f>
        <v>0</v>
      </c>
      <c r="F26" s="34">
        <v>0.03</v>
      </c>
      <c r="G26" s="35">
        <v>0.03</v>
      </c>
    </row>
  </sheetData>
  <mergeCells count="26">
    <mergeCell ref="B21:C21"/>
    <mergeCell ref="B16:C16"/>
    <mergeCell ref="B17:C17"/>
    <mergeCell ref="C10:O10"/>
    <mergeCell ref="C11:O11"/>
    <mergeCell ref="C12:O12"/>
    <mergeCell ref="D13:F13"/>
    <mergeCell ref="G13:I13"/>
    <mergeCell ref="J13:L13"/>
    <mergeCell ref="M13:O13"/>
    <mergeCell ref="B25:C25"/>
    <mergeCell ref="B26:C26"/>
    <mergeCell ref="C6:O6"/>
    <mergeCell ref="B1:O1"/>
    <mergeCell ref="B2:O2"/>
    <mergeCell ref="B3:O3"/>
    <mergeCell ref="C4:O4"/>
    <mergeCell ref="C5:O5"/>
    <mergeCell ref="C7:F7"/>
    <mergeCell ref="G7:K7"/>
    <mergeCell ref="L7:O7"/>
    <mergeCell ref="C8:O8"/>
    <mergeCell ref="C9:F9"/>
    <mergeCell ref="G9:K9"/>
    <mergeCell ref="L9:O9"/>
    <mergeCell ref="B20:C20"/>
  </mergeCells>
  <pageMargins left="0.51181102362204722" right="0.11811023622047245" top="0.47244094488188981" bottom="0.39370078740157483" header="0.39370078740157483" footer="0.35433070866141736"/>
  <pageSetup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5"/>
  <sheetViews>
    <sheetView showGridLines="0" zoomScale="80" zoomScaleNormal="80" workbookViewId="0">
      <selection activeCell="B2" sqref="B2:O2"/>
    </sheetView>
  </sheetViews>
  <sheetFormatPr baseColWidth="10" defaultRowHeight="15" x14ac:dyDescent="0.25"/>
  <cols>
    <col min="1" max="1" width="1.28515625" customWidth="1"/>
    <col min="2" max="2" width="36.42578125" customWidth="1"/>
    <col min="3" max="3" width="30.28515625" customWidth="1"/>
    <col min="4" max="11" width="9.7109375" customWidth="1"/>
    <col min="12" max="12" width="11.140625" customWidth="1"/>
    <col min="13" max="13" width="9.7109375" customWidth="1"/>
    <col min="14" max="14" width="11" customWidth="1"/>
    <col min="15" max="15" width="10.85546875" customWidth="1"/>
    <col min="16" max="16" width="10.7109375" bestFit="1" customWidth="1"/>
  </cols>
  <sheetData>
    <row r="1" spans="2:16" ht="28.5" x14ac:dyDescent="0.25">
      <c r="B1" s="63" t="s">
        <v>58</v>
      </c>
      <c r="C1" s="63"/>
      <c r="D1" s="63"/>
      <c r="E1" s="63"/>
      <c r="F1" s="63"/>
      <c r="G1" s="63"/>
      <c r="H1" s="63"/>
      <c r="I1" s="63"/>
      <c r="J1" s="63"/>
      <c r="K1" s="63"/>
      <c r="L1" s="63"/>
      <c r="M1" s="63"/>
      <c r="N1" s="63"/>
      <c r="O1" s="63"/>
    </row>
    <row r="2" spans="2:16" ht="21" x14ac:dyDescent="0.25">
      <c r="B2" s="64" t="s">
        <v>165</v>
      </c>
      <c r="C2" s="64"/>
      <c r="D2" s="64"/>
      <c r="E2" s="64"/>
      <c r="F2" s="64"/>
      <c r="G2" s="64"/>
      <c r="H2" s="64"/>
      <c r="I2" s="64"/>
      <c r="J2" s="64"/>
      <c r="K2" s="64"/>
      <c r="L2" s="64"/>
      <c r="M2" s="64"/>
      <c r="N2" s="64"/>
      <c r="O2" s="64"/>
    </row>
    <row r="3" spans="2:16" ht="18.75" customHeight="1" thickBot="1" x14ac:dyDescent="0.35">
      <c r="B3" s="80" t="s">
        <v>59</v>
      </c>
      <c r="C3" s="80"/>
      <c r="D3" s="80"/>
      <c r="E3" s="80"/>
      <c r="F3" s="80"/>
      <c r="G3" s="80"/>
      <c r="H3" s="80"/>
      <c r="I3" s="80"/>
      <c r="J3" s="80"/>
      <c r="K3" s="80"/>
      <c r="L3" s="80"/>
      <c r="M3" s="80"/>
      <c r="N3" s="80"/>
      <c r="O3" s="80"/>
    </row>
    <row r="4" spans="2:16" ht="37.9" customHeight="1" x14ac:dyDescent="0.25">
      <c r="B4" s="26" t="s">
        <v>30</v>
      </c>
      <c r="C4" s="81" t="s">
        <v>49</v>
      </c>
      <c r="D4" s="81"/>
      <c r="E4" s="81"/>
      <c r="F4" s="81"/>
      <c r="G4" s="81"/>
      <c r="H4" s="81"/>
      <c r="I4" s="81"/>
      <c r="J4" s="81"/>
      <c r="K4" s="81"/>
      <c r="L4" s="81"/>
      <c r="M4" s="81"/>
      <c r="N4" s="81"/>
      <c r="O4" s="82"/>
    </row>
    <row r="5" spans="2:16" ht="39.6" customHeight="1" x14ac:dyDescent="0.25">
      <c r="B5" s="27" t="s">
        <v>15</v>
      </c>
      <c r="C5" s="88" t="s">
        <v>8</v>
      </c>
      <c r="D5" s="88"/>
      <c r="E5" s="88"/>
      <c r="F5" s="88"/>
      <c r="G5" s="88"/>
      <c r="H5" s="88"/>
      <c r="I5" s="88"/>
      <c r="J5" s="88"/>
      <c r="K5" s="88"/>
      <c r="L5" s="88"/>
      <c r="M5" s="88"/>
      <c r="N5" s="88"/>
      <c r="O5" s="89"/>
    </row>
    <row r="6" spans="2:16" ht="39" customHeight="1" x14ac:dyDescent="0.25">
      <c r="B6" s="27" t="s">
        <v>31</v>
      </c>
      <c r="C6" s="76" t="s">
        <v>122</v>
      </c>
      <c r="D6" s="76"/>
      <c r="E6" s="76"/>
      <c r="F6" s="76"/>
      <c r="G6" s="76"/>
      <c r="H6" s="76"/>
      <c r="I6" s="76"/>
      <c r="J6" s="76"/>
      <c r="K6" s="76"/>
      <c r="L6" s="76"/>
      <c r="M6" s="76"/>
      <c r="N6" s="76"/>
      <c r="O6" s="78"/>
    </row>
    <row r="7" spans="2:16" ht="42.6" customHeight="1" x14ac:dyDescent="0.25">
      <c r="B7" s="27" t="s">
        <v>32</v>
      </c>
      <c r="C7" s="76" t="s">
        <v>74</v>
      </c>
      <c r="D7" s="76"/>
      <c r="E7" s="76"/>
      <c r="F7" s="76"/>
      <c r="G7" s="77" t="s">
        <v>33</v>
      </c>
      <c r="H7" s="77"/>
      <c r="I7" s="77"/>
      <c r="J7" s="77"/>
      <c r="K7" s="77"/>
      <c r="L7" s="96">
        <v>118000</v>
      </c>
      <c r="M7" s="97"/>
      <c r="N7" s="97"/>
      <c r="O7" s="98"/>
    </row>
    <row r="8" spans="2:16" ht="47.45" customHeight="1" x14ac:dyDescent="0.25">
      <c r="B8" s="27" t="s">
        <v>34</v>
      </c>
      <c r="C8" s="92" t="s">
        <v>119</v>
      </c>
      <c r="D8" s="92"/>
      <c r="E8" s="92"/>
      <c r="F8" s="92"/>
      <c r="G8" s="92"/>
      <c r="H8" s="92"/>
      <c r="I8" s="92"/>
      <c r="J8" s="92"/>
      <c r="K8" s="92"/>
      <c r="L8" s="92"/>
      <c r="M8" s="92"/>
      <c r="N8" s="92"/>
      <c r="O8" s="93"/>
    </row>
    <row r="9" spans="2:16" ht="48.6" customHeight="1" x14ac:dyDescent="0.25">
      <c r="B9" s="27" t="s">
        <v>35</v>
      </c>
      <c r="C9" s="76" t="s">
        <v>73</v>
      </c>
      <c r="D9" s="76"/>
      <c r="E9" s="76"/>
      <c r="F9" s="76"/>
      <c r="G9" s="77" t="s">
        <v>33</v>
      </c>
      <c r="H9" s="77"/>
      <c r="I9" s="77"/>
      <c r="J9" s="77"/>
      <c r="K9" s="77"/>
      <c r="L9" s="76" t="s">
        <v>72</v>
      </c>
      <c r="M9" s="76"/>
      <c r="N9" s="76"/>
      <c r="O9" s="78"/>
    </row>
    <row r="10" spans="2:16" ht="45.6" customHeight="1" x14ac:dyDescent="0.25">
      <c r="B10" s="28" t="s">
        <v>36</v>
      </c>
      <c r="C10" s="76" t="s">
        <v>118</v>
      </c>
      <c r="D10" s="76"/>
      <c r="E10" s="76"/>
      <c r="F10" s="76"/>
      <c r="G10" s="76"/>
      <c r="H10" s="76"/>
      <c r="I10" s="76"/>
      <c r="J10" s="76"/>
      <c r="K10" s="76"/>
      <c r="L10" s="76"/>
      <c r="M10" s="76"/>
      <c r="N10" s="76"/>
      <c r="O10" s="78"/>
    </row>
    <row r="11" spans="2:16" ht="48" customHeight="1" x14ac:dyDescent="0.25">
      <c r="B11" s="27" t="s">
        <v>37</v>
      </c>
      <c r="C11" s="85" t="s">
        <v>75</v>
      </c>
      <c r="D11" s="85"/>
      <c r="E11" s="85"/>
      <c r="F11" s="85"/>
      <c r="G11" s="85"/>
      <c r="H11" s="85"/>
      <c r="I11" s="85"/>
      <c r="J11" s="85"/>
      <c r="K11" s="85"/>
      <c r="L11" s="85"/>
      <c r="M11" s="85"/>
      <c r="N11" s="85"/>
      <c r="O11" s="86"/>
    </row>
    <row r="12" spans="2:16" ht="45" customHeight="1" x14ac:dyDescent="0.25">
      <c r="B12" s="27" t="s">
        <v>38</v>
      </c>
      <c r="C12" s="76" t="s">
        <v>39</v>
      </c>
      <c r="D12" s="76"/>
      <c r="E12" s="76"/>
      <c r="F12" s="76"/>
      <c r="G12" s="76"/>
      <c r="H12" s="76"/>
      <c r="I12" s="76"/>
      <c r="J12" s="76"/>
      <c r="K12" s="76"/>
      <c r="L12" s="76"/>
      <c r="M12" s="76"/>
      <c r="N12" s="76"/>
      <c r="O12" s="78"/>
    </row>
    <row r="13" spans="2:16" ht="43.9" customHeight="1" thickBot="1" x14ac:dyDescent="0.3">
      <c r="B13" s="13" t="s">
        <v>61</v>
      </c>
      <c r="C13" s="14" t="s">
        <v>70</v>
      </c>
      <c r="D13" s="75" t="s">
        <v>62</v>
      </c>
      <c r="E13" s="75"/>
      <c r="F13" s="75"/>
      <c r="G13" s="74" t="s">
        <v>63</v>
      </c>
      <c r="H13" s="74"/>
      <c r="I13" s="74"/>
      <c r="J13" s="75" t="s">
        <v>64</v>
      </c>
      <c r="K13" s="75"/>
      <c r="L13" s="75"/>
      <c r="M13" s="74" t="s">
        <v>65</v>
      </c>
      <c r="N13" s="74"/>
      <c r="O13" s="87"/>
    </row>
    <row r="14" spans="2:16" ht="26.25" customHeight="1" x14ac:dyDescent="0.25">
      <c r="B14" s="12"/>
      <c r="C14" s="5"/>
      <c r="D14" s="5"/>
      <c r="E14" s="5"/>
      <c r="F14" s="5"/>
      <c r="G14" s="5"/>
      <c r="H14" s="5"/>
      <c r="I14" s="5"/>
      <c r="J14" s="5"/>
      <c r="K14" s="4"/>
      <c r="L14" s="4"/>
      <c r="M14" s="4"/>
      <c r="N14" s="4"/>
      <c r="O14" s="4"/>
    </row>
    <row r="15" spans="2:16" ht="26.25" customHeight="1" thickBot="1" x14ac:dyDescent="0.3">
      <c r="B15" s="12" t="s">
        <v>66</v>
      </c>
      <c r="C15" s="5"/>
      <c r="D15" s="5"/>
      <c r="E15" s="5"/>
      <c r="F15" s="5"/>
      <c r="G15" s="5"/>
      <c r="H15" s="5"/>
      <c r="I15" s="5"/>
      <c r="J15" s="5"/>
      <c r="K15" s="4"/>
      <c r="L15" s="4"/>
      <c r="M15" s="4"/>
      <c r="N15" s="4"/>
      <c r="O15" s="4"/>
    </row>
    <row r="16" spans="2:16" ht="26.25" customHeight="1" x14ac:dyDescent="0.25">
      <c r="B16" s="68" t="s">
        <v>67</v>
      </c>
      <c r="C16" s="69"/>
      <c r="D16" s="15" t="s">
        <v>16</v>
      </c>
      <c r="E16" s="15" t="s">
        <v>17</v>
      </c>
      <c r="F16" s="15" t="s">
        <v>18</v>
      </c>
      <c r="G16" s="15" t="s">
        <v>19</v>
      </c>
      <c r="H16" s="15" t="s">
        <v>20</v>
      </c>
      <c r="I16" s="15" t="s">
        <v>21</v>
      </c>
      <c r="J16" s="15" t="s">
        <v>22</v>
      </c>
      <c r="K16" s="15" t="s">
        <v>23</v>
      </c>
      <c r="L16" s="15" t="s">
        <v>24</v>
      </c>
      <c r="M16" s="15" t="s">
        <v>25</v>
      </c>
      <c r="N16" s="15" t="s">
        <v>26</v>
      </c>
      <c r="O16" s="16" t="s">
        <v>27</v>
      </c>
      <c r="P16" s="16" t="s">
        <v>163</v>
      </c>
    </row>
    <row r="17" spans="2:16" ht="37.9" customHeight="1" x14ac:dyDescent="0.25">
      <c r="B17" s="70" t="s">
        <v>74</v>
      </c>
      <c r="C17" s="71"/>
      <c r="D17" s="22">
        <v>10000</v>
      </c>
      <c r="E17" s="22">
        <v>10000</v>
      </c>
      <c r="F17" s="22">
        <v>7500</v>
      </c>
      <c r="G17" s="22">
        <v>7500</v>
      </c>
      <c r="H17" s="22">
        <v>10000</v>
      </c>
      <c r="I17" s="22">
        <v>12000</v>
      </c>
      <c r="J17" s="22">
        <v>12000</v>
      </c>
      <c r="K17" s="22">
        <v>12000</v>
      </c>
      <c r="L17" s="22">
        <v>12000</v>
      </c>
      <c r="M17" s="22">
        <v>10000</v>
      </c>
      <c r="N17" s="22">
        <v>10000</v>
      </c>
      <c r="O17" s="30">
        <v>5000</v>
      </c>
      <c r="P17" s="30">
        <f>SUM(D17:O17)</f>
        <v>118000</v>
      </c>
    </row>
    <row r="18" spans="2:16" ht="37.9" customHeight="1" x14ac:dyDescent="0.25">
      <c r="B18" s="70" t="s">
        <v>54</v>
      </c>
      <c r="C18" s="71"/>
      <c r="D18" s="29">
        <v>0.95</v>
      </c>
      <c r="E18" s="29">
        <v>0.95</v>
      </c>
      <c r="F18" s="29">
        <v>0.95</v>
      </c>
      <c r="G18" s="29">
        <v>0.95</v>
      </c>
      <c r="H18" s="29">
        <v>0.95</v>
      </c>
      <c r="I18" s="29">
        <v>0.9</v>
      </c>
      <c r="J18" s="29">
        <v>0.9</v>
      </c>
      <c r="K18" s="29">
        <v>0.9</v>
      </c>
      <c r="L18" s="29">
        <v>0.9</v>
      </c>
      <c r="M18" s="29">
        <v>0.95</v>
      </c>
      <c r="N18" s="29">
        <v>0.95</v>
      </c>
      <c r="O18" s="32">
        <v>0.95</v>
      </c>
      <c r="P18" s="32">
        <v>0.95</v>
      </c>
    </row>
    <row r="19" spans="2:16" ht="37.9" customHeight="1" x14ac:dyDescent="0.25">
      <c r="B19" s="70" t="s">
        <v>71</v>
      </c>
      <c r="C19" s="71"/>
      <c r="D19" s="23">
        <v>1800</v>
      </c>
      <c r="E19" s="23">
        <v>1800</v>
      </c>
      <c r="F19" s="23">
        <v>1600</v>
      </c>
      <c r="G19" s="23">
        <v>1600</v>
      </c>
      <c r="H19" s="23">
        <v>1800</v>
      </c>
      <c r="I19" s="23">
        <v>1900</v>
      </c>
      <c r="J19" s="23">
        <v>2000</v>
      </c>
      <c r="K19" s="23">
        <v>2000</v>
      </c>
      <c r="L19" s="23">
        <v>2000</v>
      </c>
      <c r="M19" s="23">
        <v>1900</v>
      </c>
      <c r="N19" s="23">
        <v>1800</v>
      </c>
      <c r="O19" s="31">
        <v>1600</v>
      </c>
      <c r="P19" s="30">
        <f t="shared" ref="P19" si="0">SUM(D19:O19)</f>
        <v>21800</v>
      </c>
    </row>
    <row r="20" spans="2:16" ht="37.9" customHeight="1" thickBot="1" x14ac:dyDescent="0.3">
      <c r="B20" s="72" t="s">
        <v>73</v>
      </c>
      <c r="C20" s="73"/>
      <c r="D20" s="38">
        <v>120</v>
      </c>
      <c r="E20" s="38">
        <v>120</v>
      </c>
      <c r="F20" s="38">
        <v>120</v>
      </c>
      <c r="G20" s="38">
        <v>120</v>
      </c>
      <c r="H20" s="38">
        <v>120</v>
      </c>
      <c r="I20" s="38">
        <v>96</v>
      </c>
      <c r="J20" s="38">
        <v>96</v>
      </c>
      <c r="K20" s="38">
        <v>96</v>
      </c>
      <c r="L20" s="38">
        <v>96</v>
      </c>
      <c r="M20" s="38">
        <v>96</v>
      </c>
      <c r="N20" s="38">
        <v>96</v>
      </c>
      <c r="O20" s="39">
        <v>96</v>
      </c>
      <c r="P20" s="39">
        <v>96</v>
      </c>
    </row>
    <row r="21" spans="2:16" ht="26.25" customHeight="1" x14ac:dyDescent="0.25">
      <c r="B21" s="12"/>
      <c r="C21" s="5"/>
      <c r="D21" s="5"/>
      <c r="E21" s="5"/>
      <c r="F21" s="5"/>
      <c r="G21" s="5"/>
      <c r="H21" s="5"/>
      <c r="I21" s="5"/>
      <c r="J21" s="5"/>
      <c r="K21" s="4"/>
      <c r="L21" s="4"/>
      <c r="M21" s="4"/>
      <c r="N21" s="4"/>
      <c r="O21" s="4"/>
    </row>
    <row r="22" spans="2:16" ht="26.25" customHeight="1" thickBot="1" x14ac:dyDescent="0.3">
      <c r="B22" s="12" t="s">
        <v>154</v>
      </c>
      <c r="C22" s="5"/>
      <c r="D22" s="5"/>
      <c r="E22" s="5"/>
      <c r="F22" s="5"/>
      <c r="G22" s="5"/>
      <c r="H22" s="5"/>
      <c r="I22" s="5"/>
      <c r="J22" s="5"/>
      <c r="K22" s="4"/>
      <c r="L22" s="4"/>
      <c r="M22" s="4"/>
      <c r="N22" s="4"/>
      <c r="O22" s="4"/>
    </row>
    <row r="23" spans="2:16" ht="26.25" customHeight="1" x14ac:dyDescent="0.25">
      <c r="B23" s="68" t="s">
        <v>67</v>
      </c>
      <c r="C23" s="69"/>
      <c r="D23" s="15" t="s">
        <v>16</v>
      </c>
      <c r="E23" s="15" t="s">
        <v>17</v>
      </c>
      <c r="F23" s="15" t="s">
        <v>18</v>
      </c>
      <c r="G23" s="15" t="s">
        <v>19</v>
      </c>
      <c r="H23" s="15" t="s">
        <v>20</v>
      </c>
      <c r="I23" s="15" t="s">
        <v>21</v>
      </c>
      <c r="J23" s="15" t="s">
        <v>22</v>
      </c>
      <c r="K23" s="15" t="s">
        <v>23</v>
      </c>
      <c r="L23" s="15" t="s">
        <v>24</v>
      </c>
      <c r="M23" s="15" t="s">
        <v>25</v>
      </c>
      <c r="N23" s="15" t="s">
        <v>26</v>
      </c>
      <c r="O23" s="16" t="s">
        <v>27</v>
      </c>
      <c r="P23" s="16" t="s">
        <v>164</v>
      </c>
    </row>
    <row r="24" spans="2:16" ht="30.6" customHeight="1" x14ac:dyDescent="0.25">
      <c r="B24" s="70" t="s">
        <v>74</v>
      </c>
      <c r="C24" s="71"/>
      <c r="D24" s="22">
        <v>10845</v>
      </c>
      <c r="E24" s="22">
        <v>14048</v>
      </c>
      <c r="F24" s="22">
        <v>10580</v>
      </c>
      <c r="G24" s="22">
        <v>9208.4800000000014</v>
      </c>
      <c r="H24" s="22">
        <v>10370.367</v>
      </c>
      <c r="I24" s="22">
        <v>8719.2152999999998</v>
      </c>
      <c r="J24" s="22">
        <v>10134</v>
      </c>
      <c r="K24" s="22">
        <v>10349</v>
      </c>
      <c r="L24" s="22">
        <v>16480</v>
      </c>
      <c r="M24" s="22">
        <v>12303</v>
      </c>
      <c r="N24" s="22">
        <v>11686</v>
      </c>
      <c r="O24" s="30">
        <v>9501</v>
      </c>
      <c r="P24" s="30">
        <f>SUM(D24:O24)</f>
        <v>134224.06229999999</v>
      </c>
    </row>
    <row r="25" spans="2:16" ht="27" customHeight="1" x14ac:dyDescent="0.25">
      <c r="B25" s="70" t="s">
        <v>54</v>
      </c>
      <c r="C25" s="71"/>
      <c r="D25" s="29">
        <v>0.91279999999999994</v>
      </c>
      <c r="E25" s="29">
        <v>0.91279999999999994</v>
      </c>
      <c r="F25" s="29">
        <v>0.91279999999999994</v>
      </c>
      <c r="G25" s="49" t="s">
        <v>166</v>
      </c>
      <c r="H25" s="49" t="s">
        <v>166</v>
      </c>
      <c r="I25" s="49" t="s">
        <v>166</v>
      </c>
      <c r="J25" s="49" t="s">
        <v>166</v>
      </c>
      <c r="K25" s="49" t="s">
        <v>166</v>
      </c>
      <c r="L25" s="29" t="s">
        <v>166</v>
      </c>
      <c r="M25" s="29" t="s">
        <v>166</v>
      </c>
      <c r="N25" s="29" t="s">
        <v>166</v>
      </c>
      <c r="O25" s="32" t="s">
        <v>166</v>
      </c>
      <c r="P25" s="32">
        <v>0.91</v>
      </c>
    </row>
    <row r="26" spans="2:16" ht="30.6" customHeight="1" x14ac:dyDescent="0.25">
      <c r="B26" s="70" t="s">
        <v>71</v>
      </c>
      <c r="C26" s="71"/>
      <c r="D26" s="23">
        <v>2055</v>
      </c>
      <c r="E26" s="23">
        <v>2241</v>
      </c>
      <c r="F26" s="23">
        <v>1955</v>
      </c>
      <c r="G26" s="23">
        <v>1718</v>
      </c>
      <c r="H26" s="23">
        <v>1697</v>
      </c>
      <c r="I26" s="23">
        <v>1611</v>
      </c>
      <c r="J26" s="23">
        <v>1692</v>
      </c>
      <c r="K26" s="23">
        <v>1251</v>
      </c>
      <c r="L26" s="23">
        <v>1270</v>
      </c>
      <c r="M26" s="23">
        <v>1682</v>
      </c>
      <c r="N26" s="23">
        <v>2487</v>
      </c>
      <c r="O26" s="31">
        <v>864</v>
      </c>
      <c r="P26" s="31">
        <f>SUM(D26:O26)</f>
        <v>20523</v>
      </c>
    </row>
    <row r="27" spans="2:16" ht="37.9" customHeight="1" thickBot="1" x14ac:dyDescent="0.3">
      <c r="B27" s="99" t="s">
        <v>73</v>
      </c>
      <c r="C27" s="100"/>
      <c r="D27" s="38">
        <v>191.83</v>
      </c>
      <c r="E27" s="38">
        <v>135.80000000000001</v>
      </c>
      <c r="F27" s="38">
        <v>142.85</v>
      </c>
      <c r="G27" s="38">
        <v>184.45</v>
      </c>
      <c r="H27" s="38">
        <v>116.24</v>
      </c>
      <c r="I27" s="38">
        <v>58.87</v>
      </c>
      <c r="J27" s="38" t="s">
        <v>166</v>
      </c>
      <c r="K27" s="38" t="s">
        <v>166</v>
      </c>
      <c r="L27" s="38" t="s">
        <v>166</v>
      </c>
      <c r="M27" s="38" t="s">
        <v>166</v>
      </c>
      <c r="N27" s="38" t="s">
        <v>166</v>
      </c>
      <c r="O27" s="39" t="s">
        <v>166</v>
      </c>
      <c r="P27" s="39">
        <v>142.85</v>
      </c>
    </row>
    <row r="30" spans="2:16" ht="30" customHeight="1" thickBot="1" x14ac:dyDescent="0.3">
      <c r="B30" s="12" t="s">
        <v>154</v>
      </c>
      <c r="C30" s="5"/>
      <c r="D30" s="5"/>
      <c r="E30" s="5"/>
      <c r="F30" s="5"/>
      <c r="G30" s="5"/>
    </row>
    <row r="31" spans="2:16" ht="29.45" customHeight="1" x14ac:dyDescent="0.25">
      <c r="B31" s="68" t="s">
        <v>67</v>
      </c>
      <c r="C31" s="69"/>
      <c r="D31" s="15" t="s">
        <v>16</v>
      </c>
      <c r="E31" s="15" t="s">
        <v>17</v>
      </c>
      <c r="F31" s="15" t="s">
        <v>18</v>
      </c>
      <c r="G31" s="16" t="s">
        <v>19</v>
      </c>
    </row>
    <row r="32" spans="2:16" ht="28.15" customHeight="1" x14ac:dyDescent="0.25">
      <c r="B32" s="70" t="s">
        <v>74</v>
      </c>
      <c r="C32" s="71"/>
      <c r="D32" s="29">
        <f>(D24+E24+F24)/(D17+E17+F17+G17+H17+I17+J17+K17+L17+M17+N17+O17)</f>
        <v>0.30061864406779659</v>
      </c>
      <c r="E32" s="29">
        <f>(E24+F24+G24+D24+H24+I24)/(E17+F17+G17+H17+I17+J17+K17+L17+M17+N17+O17+D17)</f>
        <v>0.54043273135593228</v>
      </c>
      <c r="F32" s="29">
        <f>(F24+G24+H24+E24+I24+J24+D24+K24+L24)/(F17+G17+H17+I17+J17+K17+L17+M17+N17+O17+D17+E17)</f>
        <v>0.85367849406779661</v>
      </c>
      <c r="G32" s="32">
        <v>1</v>
      </c>
    </row>
    <row r="33" spans="2:7" ht="27" customHeight="1" x14ac:dyDescent="0.25">
      <c r="B33" s="70" t="s">
        <v>54</v>
      </c>
      <c r="C33" s="71"/>
      <c r="D33" s="29">
        <f t="shared" ref="D33:D34" si="1">(D25+E25+F25)/(D18+E18+F18+G18+H18+I18+J18+K18+L18+M18+N18+O18)</f>
        <v>0.24450000000000002</v>
      </c>
      <c r="E33" s="29" t="s">
        <v>166</v>
      </c>
      <c r="F33" s="29" t="s">
        <v>166</v>
      </c>
      <c r="G33" s="32" t="s">
        <v>166</v>
      </c>
    </row>
    <row r="34" spans="2:7" ht="27" customHeight="1" x14ac:dyDescent="0.25">
      <c r="B34" s="70" t="s">
        <v>71</v>
      </c>
      <c r="C34" s="71"/>
      <c r="D34" s="29">
        <f t="shared" si="1"/>
        <v>0.28674311926605506</v>
      </c>
      <c r="E34" s="29">
        <f t="shared" ref="E34:E35" si="2">(E26+F26+G26+D26+H26+I26)/(E19+F19+G19+H19+I19+J19+K19+L19+M19+N19+O19+D19)</f>
        <v>0.51729357798165143</v>
      </c>
      <c r="F34" s="29">
        <f t="shared" ref="F34" si="3">(F26+G26+H26+E26+I26+J26+D26+K26+L26)/(F19+G19+H19+I19+J19+K19+L19+M19+N19+O19+D19+E19)</f>
        <v>0.7105504587155963</v>
      </c>
      <c r="G34" s="32">
        <f t="shared" ref="G34" si="4">(G26+H26+I26+F26+J26+K26+E26+L26+M26+D26+N26+O26)/(G19+H19+I19+J19+K19+L19+M19+N19+O19+D19+E19+F19)</f>
        <v>0.94142201834862382</v>
      </c>
    </row>
    <row r="35" spans="2:7" ht="34.9" customHeight="1" thickBot="1" x14ac:dyDescent="0.3">
      <c r="B35" s="72" t="s">
        <v>55</v>
      </c>
      <c r="C35" s="73"/>
      <c r="D35" s="34">
        <f>F20/F27</f>
        <v>0.84004200210010505</v>
      </c>
      <c r="E35" s="34">
        <f t="shared" si="2"/>
        <v>0.65254716981132077</v>
      </c>
      <c r="F35" s="34" t="s">
        <v>166</v>
      </c>
      <c r="G35" s="35" t="s">
        <v>166</v>
      </c>
    </row>
  </sheetData>
  <mergeCells count="35">
    <mergeCell ref="B31:C31"/>
    <mergeCell ref="B32:C32"/>
    <mergeCell ref="B33:C33"/>
    <mergeCell ref="B34:C34"/>
    <mergeCell ref="B35:C35"/>
    <mergeCell ref="B23:C23"/>
    <mergeCell ref="B24:C24"/>
    <mergeCell ref="B25:C25"/>
    <mergeCell ref="B26:C26"/>
    <mergeCell ref="B27:C27"/>
    <mergeCell ref="B19:C19"/>
    <mergeCell ref="C11:O11"/>
    <mergeCell ref="C12:O12"/>
    <mergeCell ref="D13:F13"/>
    <mergeCell ref="G13:I13"/>
    <mergeCell ref="J13:L13"/>
    <mergeCell ref="M13:O13"/>
    <mergeCell ref="B16:C16"/>
    <mergeCell ref="B17:C17"/>
    <mergeCell ref="B20:C20"/>
    <mergeCell ref="B18:C18"/>
    <mergeCell ref="C5:O5"/>
    <mergeCell ref="B1:O1"/>
    <mergeCell ref="B2:O2"/>
    <mergeCell ref="B3:O3"/>
    <mergeCell ref="C4:O4"/>
    <mergeCell ref="C6:O6"/>
    <mergeCell ref="C7:F7"/>
    <mergeCell ref="G7:K7"/>
    <mergeCell ref="L7:O7"/>
    <mergeCell ref="C8:O8"/>
    <mergeCell ref="C9:F9"/>
    <mergeCell ref="G9:K9"/>
    <mergeCell ref="L9:O9"/>
    <mergeCell ref="C10:O10"/>
  </mergeCells>
  <pageMargins left="0.51181102362204722" right="0.11811023622047245" top="0.47244094488188981" bottom="0.39370078740157483" header="0.39370078740157483" footer="0.35433070866141736"/>
  <pageSetup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3"/>
  <sheetViews>
    <sheetView showGridLines="0" zoomScale="80" zoomScaleNormal="80" workbookViewId="0">
      <selection activeCell="B2" sqref="B2:O2"/>
    </sheetView>
  </sheetViews>
  <sheetFormatPr baseColWidth="10" defaultRowHeight="15" x14ac:dyDescent="0.25"/>
  <cols>
    <col min="1" max="1" width="1.28515625" customWidth="1"/>
    <col min="2" max="2" width="36.7109375" customWidth="1"/>
    <col min="3" max="3" width="26.140625" customWidth="1"/>
    <col min="4" max="5" width="9.7109375" customWidth="1"/>
    <col min="6" max="9" width="10.7109375" bestFit="1" customWidth="1"/>
    <col min="10" max="15" width="9.7109375" customWidth="1"/>
    <col min="16" max="16" width="12.42578125" bestFit="1" customWidth="1"/>
  </cols>
  <sheetData>
    <row r="1" spans="2:15" ht="28.5" x14ac:dyDescent="0.25">
      <c r="B1" s="63" t="s">
        <v>58</v>
      </c>
      <c r="C1" s="63"/>
      <c r="D1" s="63"/>
      <c r="E1" s="63"/>
      <c r="F1" s="63"/>
      <c r="G1" s="63"/>
      <c r="H1" s="63"/>
      <c r="I1" s="63"/>
      <c r="J1" s="63"/>
      <c r="K1" s="63"/>
      <c r="L1" s="63"/>
      <c r="M1" s="63"/>
      <c r="N1" s="63"/>
      <c r="O1" s="63"/>
    </row>
    <row r="2" spans="2:15" ht="21" x14ac:dyDescent="0.25">
      <c r="B2" s="64" t="s">
        <v>165</v>
      </c>
      <c r="C2" s="64"/>
      <c r="D2" s="64"/>
      <c r="E2" s="64"/>
      <c r="F2" s="64"/>
      <c r="G2" s="64"/>
      <c r="H2" s="64"/>
      <c r="I2" s="64"/>
      <c r="J2" s="64"/>
      <c r="K2" s="64"/>
      <c r="L2" s="64"/>
      <c r="M2" s="64"/>
      <c r="N2" s="64"/>
      <c r="O2" s="64"/>
    </row>
    <row r="3" spans="2:15" ht="18.75" customHeight="1" thickBot="1" x14ac:dyDescent="0.35">
      <c r="B3" s="80" t="s">
        <v>59</v>
      </c>
      <c r="C3" s="80"/>
      <c r="D3" s="80"/>
      <c r="E3" s="80"/>
      <c r="F3" s="80"/>
      <c r="G3" s="80"/>
      <c r="H3" s="80"/>
      <c r="I3" s="80"/>
      <c r="J3" s="80"/>
      <c r="K3" s="80"/>
      <c r="L3" s="80"/>
      <c r="M3" s="80"/>
      <c r="N3" s="80"/>
      <c r="O3" s="80"/>
    </row>
    <row r="4" spans="2:15" ht="52.5" customHeight="1" x14ac:dyDescent="0.25">
      <c r="B4" s="26" t="s">
        <v>30</v>
      </c>
      <c r="C4" s="81" t="s">
        <v>49</v>
      </c>
      <c r="D4" s="81"/>
      <c r="E4" s="81"/>
      <c r="F4" s="81"/>
      <c r="G4" s="81"/>
      <c r="H4" s="81"/>
      <c r="I4" s="81"/>
      <c r="J4" s="81"/>
      <c r="K4" s="81"/>
      <c r="L4" s="81"/>
      <c r="M4" s="81"/>
      <c r="N4" s="81"/>
      <c r="O4" s="82"/>
    </row>
    <row r="5" spans="2:15" ht="57" customHeight="1" x14ac:dyDescent="0.25">
      <c r="B5" s="27" t="s">
        <v>15</v>
      </c>
      <c r="C5" s="88" t="s">
        <v>9</v>
      </c>
      <c r="D5" s="88"/>
      <c r="E5" s="88"/>
      <c r="F5" s="88"/>
      <c r="G5" s="88"/>
      <c r="H5" s="88"/>
      <c r="I5" s="88"/>
      <c r="J5" s="88"/>
      <c r="K5" s="88"/>
      <c r="L5" s="88"/>
      <c r="M5" s="88"/>
      <c r="N5" s="88"/>
      <c r="O5" s="89"/>
    </row>
    <row r="6" spans="2:15" ht="48" customHeight="1" x14ac:dyDescent="0.25">
      <c r="B6" s="27" t="s">
        <v>31</v>
      </c>
      <c r="C6" s="76" t="s">
        <v>121</v>
      </c>
      <c r="D6" s="76"/>
      <c r="E6" s="76"/>
      <c r="F6" s="76"/>
      <c r="G6" s="76"/>
      <c r="H6" s="76"/>
      <c r="I6" s="76"/>
      <c r="J6" s="76"/>
      <c r="K6" s="76"/>
      <c r="L6" s="76"/>
      <c r="M6" s="76"/>
      <c r="N6" s="76"/>
      <c r="O6" s="78"/>
    </row>
    <row r="7" spans="2:15" ht="57" customHeight="1" x14ac:dyDescent="0.25">
      <c r="B7" s="27" t="s">
        <v>32</v>
      </c>
      <c r="C7" s="76" t="s">
        <v>76</v>
      </c>
      <c r="D7" s="76"/>
      <c r="E7" s="76"/>
      <c r="F7" s="76"/>
      <c r="G7" s="77" t="s">
        <v>33</v>
      </c>
      <c r="H7" s="77"/>
      <c r="I7" s="77"/>
      <c r="J7" s="77"/>
      <c r="K7" s="77"/>
      <c r="L7" s="76" t="s">
        <v>77</v>
      </c>
      <c r="M7" s="76"/>
      <c r="N7" s="76"/>
      <c r="O7" s="78"/>
    </row>
    <row r="8" spans="2:15" ht="53.25" customHeight="1" x14ac:dyDescent="0.25">
      <c r="B8" s="27" t="s">
        <v>34</v>
      </c>
      <c r="C8" s="76" t="s">
        <v>120</v>
      </c>
      <c r="D8" s="76"/>
      <c r="E8" s="76"/>
      <c r="F8" s="76"/>
      <c r="G8" s="76"/>
      <c r="H8" s="76"/>
      <c r="I8" s="76"/>
      <c r="J8" s="76"/>
      <c r="K8" s="76"/>
      <c r="L8" s="76"/>
      <c r="M8" s="76"/>
      <c r="N8" s="76"/>
      <c r="O8" s="78"/>
    </row>
    <row r="9" spans="2:15" ht="57" customHeight="1" x14ac:dyDescent="0.25">
      <c r="B9" s="27" t="s">
        <v>35</v>
      </c>
      <c r="C9" s="76" t="s">
        <v>78</v>
      </c>
      <c r="D9" s="76"/>
      <c r="E9" s="76"/>
      <c r="F9" s="76"/>
      <c r="G9" s="77" t="s">
        <v>33</v>
      </c>
      <c r="H9" s="77"/>
      <c r="I9" s="77"/>
      <c r="J9" s="77"/>
      <c r="K9" s="77"/>
      <c r="L9" s="96">
        <v>464000</v>
      </c>
      <c r="M9" s="97"/>
      <c r="N9" s="97"/>
      <c r="O9" s="98"/>
    </row>
    <row r="10" spans="2:15" ht="57" customHeight="1" x14ac:dyDescent="0.25">
      <c r="B10" s="28" t="s">
        <v>36</v>
      </c>
      <c r="C10" s="76" t="s">
        <v>126</v>
      </c>
      <c r="D10" s="76"/>
      <c r="E10" s="76"/>
      <c r="F10" s="76"/>
      <c r="G10" s="76"/>
      <c r="H10" s="76"/>
      <c r="I10" s="76"/>
      <c r="J10" s="76"/>
      <c r="K10" s="76"/>
      <c r="L10" s="76"/>
      <c r="M10" s="76"/>
      <c r="N10" s="76"/>
      <c r="O10" s="78"/>
    </row>
    <row r="11" spans="2:15" ht="51" customHeight="1" x14ac:dyDescent="0.25">
      <c r="B11" s="27" t="s">
        <v>37</v>
      </c>
      <c r="C11" s="85">
        <v>22218200</v>
      </c>
      <c r="D11" s="85"/>
      <c r="E11" s="85"/>
      <c r="F11" s="85"/>
      <c r="G11" s="85"/>
      <c r="H11" s="85"/>
      <c r="I11" s="85"/>
      <c r="J11" s="85"/>
      <c r="K11" s="85"/>
      <c r="L11" s="85"/>
      <c r="M11" s="85"/>
      <c r="N11" s="85"/>
      <c r="O11" s="86"/>
    </row>
    <row r="12" spans="2:15" ht="47.45" customHeight="1" x14ac:dyDescent="0.25">
      <c r="B12" s="27" t="s">
        <v>38</v>
      </c>
      <c r="C12" s="76" t="s">
        <v>41</v>
      </c>
      <c r="D12" s="76"/>
      <c r="E12" s="76"/>
      <c r="F12" s="76"/>
      <c r="G12" s="76"/>
      <c r="H12" s="76"/>
      <c r="I12" s="76"/>
      <c r="J12" s="76"/>
      <c r="K12" s="76"/>
      <c r="L12" s="76"/>
      <c r="M12" s="76"/>
      <c r="N12" s="76"/>
      <c r="O12" s="78"/>
    </row>
    <row r="13" spans="2:15" ht="49.15" customHeight="1" thickBot="1" x14ac:dyDescent="0.3">
      <c r="B13" s="13" t="s">
        <v>61</v>
      </c>
      <c r="C13" s="14" t="s">
        <v>70</v>
      </c>
      <c r="D13" s="75" t="s">
        <v>62</v>
      </c>
      <c r="E13" s="75"/>
      <c r="F13" s="75"/>
      <c r="G13" s="74" t="s">
        <v>63</v>
      </c>
      <c r="H13" s="74"/>
      <c r="I13" s="74"/>
      <c r="J13" s="75" t="s">
        <v>64</v>
      </c>
      <c r="K13" s="75"/>
      <c r="L13" s="75"/>
      <c r="M13" s="74" t="s">
        <v>65</v>
      </c>
      <c r="N13" s="74"/>
      <c r="O13" s="87"/>
    </row>
    <row r="14" spans="2:15" ht="26.25" customHeight="1" x14ac:dyDescent="0.25">
      <c r="B14" s="12"/>
      <c r="C14" s="5"/>
      <c r="D14" s="5"/>
      <c r="E14" s="5"/>
      <c r="F14" s="5"/>
      <c r="G14" s="5"/>
      <c r="H14" s="5"/>
      <c r="I14" s="5"/>
      <c r="J14" s="5"/>
      <c r="K14" s="4"/>
      <c r="L14" s="4"/>
      <c r="M14" s="4"/>
      <c r="N14" s="4"/>
      <c r="O14" s="4"/>
    </row>
    <row r="15" spans="2:15" ht="26.25" customHeight="1" x14ac:dyDescent="0.25">
      <c r="B15" s="12"/>
      <c r="C15" s="5"/>
      <c r="D15" s="5"/>
      <c r="E15" s="5"/>
      <c r="F15" s="5"/>
      <c r="G15" s="5"/>
      <c r="H15" s="5"/>
      <c r="I15" s="5"/>
      <c r="J15" s="5"/>
      <c r="K15" s="4"/>
      <c r="L15" s="4"/>
      <c r="M15" s="4"/>
      <c r="N15" s="4"/>
      <c r="O15" s="4"/>
    </row>
    <row r="16" spans="2:15" ht="26.25" customHeight="1" x14ac:dyDescent="0.25">
      <c r="B16" s="12"/>
      <c r="C16" s="5"/>
      <c r="D16" s="5"/>
      <c r="E16" s="5"/>
      <c r="F16" s="5"/>
      <c r="G16" s="5"/>
      <c r="H16" s="5"/>
      <c r="I16" s="5"/>
      <c r="J16" s="5"/>
      <c r="K16" s="4"/>
      <c r="L16" s="4"/>
      <c r="M16" s="4"/>
      <c r="N16" s="4"/>
      <c r="O16" s="4"/>
    </row>
    <row r="17" spans="2:16" ht="26.25" customHeight="1" x14ac:dyDescent="0.25">
      <c r="B17" s="12"/>
      <c r="C17" s="5"/>
      <c r="D17" s="5"/>
      <c r="E17" s="5"/>
      <c r="F17" s="5"/>
      <c r="G17" s="5"/>
      <c r="H17" s="5"/>
      <c r="I17" s="5"/>
      <c r="J17" s="5"/>
      <c r="K17" s="4"/>
      <c r="L17" s="4"/>
      <c r="M17" s="4"/>
      <c r="N17" s="4"/>
      <c r="O17" s="4"/>
    </row>
    <row r="18" spans="2:16" ht="26.25" customHeight="1" x14ac:dyDescent="0.25">
      <c r="B18" s="12"/>
      <c r="C18" s="5"/>
      <c r="D18" s="5"/>
      <c r="E18" s="5"/>
      <c r="F18" s="5"/>
      <c r="G18" s="5"/>
      <c r="H18" s="5"/>
      <c r="I18" s="5"/>
      <c r="J18" s="5"/>
      <c r="K18" s="4"/>
      <c r="L18" s="4"/>
      <c r="M18" s="4"/>
      <c r="N18" s="4"/>
      <c r="O18" s="4"/>
    </row>
    <row r="19" spans="2:16" ht="26.25" customHeight="1" thickBot="1" x14ac:dyDescent="0.3">
      <c r="B19" s="12" t="s">
        <v>66</v>
      </c>
      <c r="C19" s="5"/>
      <c r="D19" s="5"/>
      <c r="E19" s="5"/>
      <c r="F19" s="5"/>
      <c r="G19" s="5"/>
      <c r="H19" s="5"/>
      <c r="I19" s="5"/>
      <c r="J19" s="5"/>
      <c r="K19" s="4"/>
      <c r="L19" s="4"/>
      <c r="M19" s="4"/>
      <c r="N19" s="4"/>
      <c r="O19" s="4"/>
    </row>
    <row r="20" spans="2:16" ht="26.25" customHeight="1" x14ac:dyDescent="0.25">
      <c r="B20" s="68" t="s">
        <v>67</v>
      </c>
      <c r="C20" s="69"/>
      <c r="D20" s="15" t="s">
        <v>16</v>
      </c>
      <c r="E20" s="15" t="s">
        <v>17</v>
      </c>
      <c r="F20" s="15" t="s">
        <v>18</v>
      </c>
      <c r="G20" s="15" t="s">
        <v>19</v>
      </c>
      <c r="H20" s="15" t="s">
        <v>20</v>
      </c>
      <c r="I20" s="15" t="s">
        <v>21</v>
      </c>
      <c r="J20" s="15" t="s">
        <v>22</v>
      </c>
      <c r="K20" s="15" t="s">
        <v>23</v>
      </c>
      <c r="L20" s="15" t="s">
        <v>24</v>
      </c>
      <c r="M20" s="15" t="s">
        <v>25</v>
      </c>
      <c r="N20" s="15" t="s">
        <v>26</v>
      </c>
      <c r="O20" s="16" t="s">
        <v>27</v>
      </c>
      <c r="P20" s="16" t="s">
        <v>163</v>
      </c>
    </row>
    <row r="21" spans="2:16" ht="37.9" customHeight="1" x14ac:dyDescent="0.25">
      <c r="B21" s="70" t="s">
        <v>76</v>
      </c>
      <c r="C21" s="71"/>
      <c r="D21" s="49">
        <v>0</v>
      </c>
      <c r="E21" s="49">
        <v>0</v>
      </c>
      <c r="F21" s="49">
        <v>0</v>
      </c>
      <c r="G21" s="49">
        <v>1</v>
      </c>
      <c r="H21" s="49">
        <v>1</v>
      </c>
      <c r="I21" s="49">
        <v>1</v>
      </c>
      <c r="J21" s="49">
        <v>1</v>
      </c>
      <c r="K21" s="49">
        <v>1</v>
      </c>
      <c r="L21" s="49">
        <v>1</v>
      </c>
      <c r="M21" s="49">
        <v>0</v>
      </c>
      <c r="N21" s="49">
        <v>0</v>
      </c>
      <c r="O21" s="50">
        <v>0</v>
      </c>
      <c r="P21" s="50">
        <f>SUM(D21:O21)</f>
        <v>6</v>
      </c>
    </row>
    <row r="22" spans="2:16" ht="37.9" customHeight="1" x14ac:dyDescent="0.25">
      <c r="B22" s="70" t="s">
        <v>78</v>
      </c>
      <c r="C22" s="71"/>
      <c r="D22" s="23">
        <v>40000</v>
      </c>
      <c r="E22" s="23">
        <v>40000</v>
      </c>
      <c r="F22" s="23">
        <v>36000</v>
      </c>
      <c r="G22" s="23">
        <v>36000</v>
      </c>
      <c r="H22" s="23">
        <v>40000</v>
      </c>
      <c r="I22" s="23">
        <v>40000</v>
      </c>
      <c r="J22" s="23">
        <v>40000</v>
      </c>
      <c r="K22" s="23">
        <v>40000</v>
      </c>
      <c r="L22" s="23">
        <v>42000</v>
      </c>
      <c r="M22" s="23">
        <v>40000</v>
      </c>
      <c r="N22" s="23">
        <v>40000</v>
      </c>
      <c r="O22" s="31">
        <v>30000</v>
      </c>
      <c r="P22" s="31">
        <f t="shared" ref="P22:P31" si="0">SUM(D22:O22)</f>
        <v>464000</v>
      </c>
    </row>
    <row r="23" spans="2:16" ht="37.9" customHeight="1" x14ac:dyDescent="0.25">
      <c r="B23" s="70" t="s">
        <v>79</v>
      </c>
      <c r="C23" s="71"/>
      <c r="D23" s="23">
        <v>24</v>
      </c>
      <c r="E23" s="23">
        <v>24</v>
      </c>
      <c r="F23" s="23">
        <v>14</v>
      </c>
      <c r="G23" s="23">
        <v>14</v>
      </c>
      <c r="H23" s="23">
        <v>24</v>
      </c>
      <c r="I23" s="23">
        <v>24</v>
      </c>
      <c r="J23" s="23">
        <v>24</v>
      </c>
      <c r="K23" s="23">
        <v>24</v>
      </c>
      <c r="L23" s="23">
        <v>24</v>
      </c>
      <c r="M23" s="23">
        <v>24</v>
      </c>
      <c r="N23" s="23">
        <v>24</v>
      </c>
      <c r="O23" s="31">
        <v>10</v>
      </c>
      <c r="P23" s="50">
        <f t="shared" si="0"/>
        <v>254</v>
      </c>
    </row>
    <row r="24" spans="2:16" ht="37.9" customHeight="1" x14ac:dyDescent="0.25">
      <c r="B24" s="70" t="s">
        <v>81</v>
      </c>
      <c r="C24" s="71"/>
      <c r="D24" s="40">
        <v>18000</v>
      </c>
      <c r="E24" s="40">
        <v>18000</v>
      </c>
      <c r="F24" s="40">
        <v>15000</v>
      </c>
      <c r="G24" s="40">
        <v>15000</v>
      </c>
      <c r="H24" s="40">
        <v>18000</v>
      </c>
      <c r="I24" s="40">
        <v>18000</v>
      </c>
      <c r="J24" s="40">
        <v>18000</v>
      </c>
      <c r="K24" s="40">
        <v>18000</v>
      </c>
      <c r="L24" s="40">
        <v>18000</v>
      </c>
      <c r="M24" s="40">
        <v>18000</v>
      </c>
      <c r="N24" s="40">
        <v>18000</v>
      </c>
      <c r="O24" s="41">
        <v>12000</v>
      </c>
      <c r="P24" s="31">
        <f t="shared" si="0"/>
        <v>204000</v>
      </c>
    </row>
    <row r="25" spans="2:16" ht="37.9" customHeight="1" x14ac:dyDescent="0.25">
      <c r="B25" s="70" t="s">
        <v>82</v>
      </c>
      <c r="C25" s="71"/>
      <c r="D25" s="40">
        <v>9000</v>
      </c>
      <c r="E25" s="40">
        <v>9000</v>
      </c>
      <c r="F25" s="40">
        <v>7000</v>
      </c>
      <c r="G25" s="40">
        <v>7000</v>
      </c>
      <c r="H25" s="40">
        <v>9000</v>
      </c>
      <c r="I25" s="40">
        <v>9000</v>
      </c>
      <c r="J25" s="40">
        <v>9000</v>
      </c>
      <c r="K25" s="40">
        <v>9000</v>
      </c>
      <c r="L25" s="40">
        <v>9000</v>
      </c>
      <c r="M25" s="40">
        <v>9000</v>
      </c>
      <c r="N25" s="40">
        <v>9000</v>
      </c>
      <c r="O25" s="41">
        <v>5000</v>
      </c>
      <c r="P25" s="31">
        <f t="shared" si="0"/>
        <v>100000</v>
      </c>
    </row>
    <row r="26" spans="2:16" ht="37.9" customHeight="1" x14ac:dyDescent="0.25">
      <c r="B26" s="70" t="s">
        <v>83</v>
      </c>
      <c r="C26" s="71"/>
      <c r="D26" s="40">
        <v>12000</v>
      </c>
      <c r="E26" s="40">
        <v>12000</v>
      </c>
      <c r="F26" s="40">
        <v>10000</v>
      </c>
      <c r="G26" s="40">
        <v>10000</v>
      </c>
      <c r="H26" s="40">
        <v>12000</v>
      </c>
      <c r="I26" s="40">
        <v>12000</v>
      </c>
      <c r="J26" s="40">
        <v>12000</v>
      </c>
      <c r="K26" s="40">
        <v>12000</v>
      </c>
      <c r="L26" s="40">
        <v>12000</v>
      </c>
      <c r="M26" s="40">
        <v>12000</v>
      </c>
      <c r="N26" s="40">
        <v>12000</v>
      </c>
      <c r="O26" s="41">
        <v>8000</v>
      </c>
      <c r="P26" s="31">
        <f t="shared" si="0"/>
        <v>136000</v>
      </c>
    </row>
    <row r="27" spans="2:16" ht="37.9" customHeight="1" x14ac:dyDescent="0.25">
      <c r="B27" s="101" t="s">
        <v>84</v>
      </c>
      <c r="C27" s="102"/>
      <c r="D27" s="40">
        <v>38000</v>
      </c>
      <c r="E27" s="40">
        <v>38000</v>
      </c>
      <c r="F27" s="40">
        <v>35000</v>
      </c>
      <c r="G27" s="40">
        <v>35000</v>
      </c>
      <c r="H27" s="40">
        <v>38000</v>
      </c>
      <c r="I27" s="40">
        <v>38000</v>
      </c>
      <c r="J27" s="40">
        <v>38000</v>
      </c>
      <c r="K27" s="40">
        <v>38000</v>
      </c>
      <c r="L27" s="40">
        <v>38000</v>
      </c>
      <c r="M27" s="40">
        <v>38000</v>
      </c>
      <c r="N27" s="40">
        <v>38000</v>
      </c>
      <c r="O27" s="41">
        <v>30000</v>
      </c>
      <c r="P27" s="31">
        <f t="shared" si="0"/>
        <v>442000</v>
      </c>
    </row>
    <row r="28" spans="2:16" ht="37.9" customHeight="1" x14ac:dyDescent="0.25">
      <c r="B28" s="101" t="s">
        <v>85</v>
      </c>
      <c r="C28" s="102"/>
      <c r="D28" s="40">
        <v>42000</v>
      </c>
      <c r="E28" s="40">
        <v>42000</v>
      </c>
      <c r="F28" s="40">
        <v>40000</v>
      </c>
      <c r="G28" s="40">
        <v>40000</v>
      </c>
      <c r="H28" s="40">
        <v>42000</v>
      </c>
      <c r="I28" s="40">
        <v>42000</v>
      </c>
      <c r="J28" s="40">
        <v>42000</v>
      </c>
      <c r="K28" s="40">
        <v>42000</v>
      </c>
      <c r="L28" s="40">
        <v>42000</v>
      </c>
      <c r="M28" s="40">
        <v>42000</v>
      </c>
      <c r="N28" s="40">
        <v>42000</v>
      </c>
      <c r="O28" s="41">
        <v>35000</v>
      </c>
      <c r="P28" s="31">
        <f t="shared" si="0"/>
        <v>493000</v>
      </c>
    </row>
    <row r="29" spans="2:16" ht="37.9" customHeight="1" x14ac:dyDescent="0.25">
      <c r="B29" s="101" t="s">
        <v>86</v>
      </c>
      <c r="C29" s="102"/>
      <c r="D29" s="40">
        <v>240</v>
      </c>
      <c r="E29" s="40">
        <v>240</v>
      </c>
      <c r="F29" s="40">
        <v>200</v>
      </c>
      <c r="G29" s="40">
        <v>200</v>
      </c>
      <c r="H29" s="40">
        <v>240</v>
      </c>
      <c r="I29" s="40">
        <v>240</v>
      </c>
      <c r="J29" s="40">
        <v>240</v>
      </c>
      <c r="K29" s="40">
        <v>240</v>
      </c>
      <c r="L29" s="40">
        <v>240</v>
      </c>
      <c r="M29" s="40">
        <v>240</v>
      </c>
      <c r="N29" s="40">
        <v>240</v>
      </c>
      <c r="O29" s="41">
        <v>140</v>
      </c>
      <c r="P29" s="31">
        <f t="shared" si="0"/>
        <v>2700</v>
      </c>
    </row>
    <row r="30" spans="2:16" ht="37.9" customHeight="1" x14ac:dyDescent="0.25">
      <c r="B30" s="101" t="s">
        <v>90</v>
      </c>
      <c r="C30" s="102"/>
      <c r="D30" s="24">
        <v>0.85</v>
      </c>
      <c r="E30" s="24">
        <v>0.85</v>
      </c>
      <c r="F30" s="24">
        <v>0.82</v>
      </c>
      <c r="G30" s="24">
        <v>0.82</v>
      </c>
      <c r="H30" s="24">
        <v>0.85</v>
      </c>
      <c r="I30" s="24">
        <v>0.85</v>
      </c>
      <c r="J30" s="24">
        <v>0.85</v>
      </c>
      <c r="K30" s="24">
        <v>0.85</v>
      </c>
      <c r="L30" s="24">
        <v>0.85</v>
      </c>
      <c r="M30" s="24">
        <v>0.85</v>
      </c>
      <c r="N30" s="24">
        <v>0.85</v>
      </c>
      <c r="O30" s="42">
        <v>0.8</v>
      </c>
      <c r="P30" s="32">
        <v>0.8</v>
      </c>
    </row>
    <row r="31" spans="2:16" ht="37.9" customHeight="1" x14ac:dyDescent="0.25">
      <c r="B31" s="17" t="s">
        <v>87</v>
      </c>
      <c r="C31" s="18"/>
      <c r="D31" s="40">
        <v>1000</v>
      </c>
      <c r="E31" s="40">
        <v>1000</v>
      </c>
      <c r="F31" s="40">
        <v>800</v>
      </c>
      <c r="G31" s="40">
        <v>800</v>
      </c>
      <c r="H31" s="40">
        <v>1000</v>
      </c>
      <c r="I31" s="40">
        <v>1000</v>
      </c>
      <c r="J31" s="40">
        <v>1000</v>
      </c>
      <c r="K31" s="40">
        <v>1000</v>
      </c>
      <c r="L31" s="40">
        <v>1000</v>
      </c>
      <c r="M31" s="40">
        <v>1000</v>
      </c>
      <c r="N31" s="40">
        <v>1000</v>
      </c>
      <c r="O31" s="41">
        <v>500</v>
      </c>
      <c r="P31" s="31">
        <f t="shared" si="0"/>
        <v>11100</v>
      </c>
    </row>
    <row r="32" spans="2:16" ht="37.9" customHeight="1" thickBot="1" x14ac:dyDescent="0.3">
      <c r="B32" s="72" t="s">
        <v>80</v>
      </c>
      <c r="C32" s="73"/>
      <c r="D32" s="25">
        <v>1500</v>
      </c>
      <c r="E32" s="25">
        <v>1500</v>
      </c>
      <c r="F32" s="25">
        <v>1300</v>
      </c>
      <c r="G32" s="25">
        <v>1300</v>
      </c>
      <c r="H32" s="25">
        <v>1500</v>
      </c>
      <c r="I32" s="25">
        <v>1500</v>
      </c>
      <c r="J32" s="25">
        <v>1500</v>
      </c>
      <c r="K32" s="25">
        <v>1500</v>
      </c>
      <c r="L32" s="25">
        <v>1500</v>
      </c>
      <c r="M32" s="25">
        <v>1500</v>
      </c>
      <c r="N32" s="25">
        <v>1500</v>
      </c>
      <c r="O32" s="33">
        <v>1000</v>
      </c>
      <c r="P32" s="33">
        <f>SUM(D32:O32)</f>
        <v>17100</v>
      </c>
    </row>
    <row r="33" spans="2:16" ht="26.25" customHeight="1" x14ac:dyDescent="0.25">
      <c r="B33" s="12"/>
      <c r="C33" s="5"/>
      <c r="D33" s="5"/>
      <c r="E33" s="5"/>
      <c r="F33" s="5"/>
      <c r="G33" s="5"/>
      <c r="H33" s="5"/>
      <c r="I33" s="5"/>
      <c r="J33" s="5"/>
      <c r="K33" s="4"/>
      <c r="L33" s="4"/>
      <c r="M33" s="4"/>
      <c r="N33" s="4"/>
      <c r="O33" s="4"/>
    </row>
    <row r="34" spans="2:16" ht="26.25" customHeight="1" thickBot="1" x14ac:dyDescent="0.3">
      <c r="B34" s="12" t="s">
        <v>154</v>
      </c>
      <c r="C34" s="5"/>
      <c r="D34" s="5"/>
      <c r="E34" s="5"/>
      <c r="F34" s="5"/>
      <c r="G34" s="5"/>
      <c r="H34" s="5"/>
      <c r="I34" s="5"/>
      <c r="J34" s="5"/>
      <c r="K34" s="4"/>
      <c r="L34" s="4"/>
      <c r="M34" s="4"/>
      <c r="N34" s="4"/>
      <c r="O34" s="4"/>
    </row>
    <row r="35" spans="2:16" ht="26.25" customHeight="1" x14ac:dyDescent="0.25">
      <c r="B35" s="68" t="s">
        <v>67</v>
      </c>
      <c r="C35" s="69"/>
      <c r="D35" s="15" t="s">
        <v>16</v>
      </c>
      <c r="E35" s="15" t="s">
        <v>17</v>
      </c>
      <c r="F35" s="15" t="s">
        <v>18</v>
      </c>
      <c r="G35" s="15" t="s">
        <v>19</v>
      </c>
      <c r="H35" s="15" t="s">
        <v>20</v>
      </c>
      <c r="I35" s="15" t="s">
        <v>21</v>
      </c>
      <c r="J35" s="15" t="s">
        <v>22</v>
      </c>
      <c r="K35" s="15" t="s">
        <v>23</v>
      </c>
      <c r="L35" s="15" t="s">
        <v>24</v>
      </c>
      <c r="M35" s="15" t="s">
        <v>25</v>
      </c>
      <c r="N35" s="15" t="s">
        <v>26</v>
      </c>
      <c r="O35" s="16" t="s">
        <v>27</v>
      </c>
      <c r="P35" s="16" t="s">
        <v>164</v>
      </c>
    </row>
    <row r="36" spans="2:16" ht="30.6" customHeight="1" x14ac:dyDescent="0.25">
      <c r="B36" s="70" t="s">
        <v>76</v>
      </c>
      <c r="C36" s="71"/>
      <c r="D36" s="49">
        <v>0</v>
      </c>
      <c r="E36" s="49">
        <v>0</v>
      </c>
      <c r="F36" s="49">
        <v>0</v>
      </c>
      <c r="G36" s="49">
        <v>0</v>
      </c>
      <c r="H36" s="49">
        <v>0</v>
      </c>
      <c r="I36" s="49">
        <v>0</v>
      </c>
      <c r="J36" s="49">
        <v>0</v>
      </c>
      <c r="K36" s="49">
        <v>0</v>
      </c>
      <c r="L36" s="49">
        <v>0</v>
      </c>
      <c r="M36" s="49">
        <v>0</v>
      </c>
      <c r="N36" s="49">
        <v>0</v>
      </c>
      <c r="O36" s="50">
        <v>0</v>
      </c>
      <c r="P36" s="50">
        <f>SUM(D36:O36)</f>
        <v>0</v>
      </c>
    </row>
    <row r="37" spans="2:16" ht="34.15" customHeight="1" x14ac:dyDescent="0.25">
      <c r="B37" s="70" t="s">
        <v>78</v>
      </c>
      <c r="C37" s="71"/>
      <c r="D37" s="23">
        <v>43715</v>
      </c>
      <c r="E37" s="23">
        <v>95034</v>
      </c>
      <c r="F37" s="23">
        <v>230482</v>
      </c>
      <c r="G37" s="23">
        <v>418702</v>
      </c>
      <c r="H37" s="23">
        <v>348094</v>
      </c>
      <c r="I37" s="23">
        <v>237970</v>
      </c>
      <c r="J37" s="23">
        <v>31201</v>
      </c>
      <c r="K37" s="23">
        <v>26720</v>
      </c>
      <c r="L37" s="23">
        <v>25071</v>
      </c>
      <c r="M37" s="23">
        <v>56188</v>
      </c>
      <c r="N37" s="23">
        <v>5686</v>
      </c>
      <c r="O37" s="31">
        <v>2595</v>
      </c>
      <c r="P37" s="31">
        <f t="shared" ref="P37:P46" si="1">SUM(D37:O37)</f>
        <v>1521458</v>
      </c>
    </row>
    <row r="38" spans="2:16" ht="26.25" customHeight="1" x14ac:dyDescent="0.25">
      <c r="B38" s="70" t="s">
        <v>79</v>
      </c>
      <c r="C38" s="71"/>
      <c r="D38" s="23">
        <v>10</v>
      </c>
      <c r="E38" s="23">
        <v>27</v>
      </c>
      <c r="F38" s="23">
        <v>18</v>
      </c>
      <c r="G38" s="23">
        <v>23</v>
      </c>
      <c r="H38" s="23">
        <v>16</v>
      </c>
      <c r="I38" s="23">
        <v>16</v>
      </c>
      <c r="J38" s="23">
        <v>15</v>
      </c>
      <c r="K38" s="23">
        <v>18</v>
      </c>
      <c r="L38" s="23">
        <v>24</v>
      </c>
      <c r="M38" s="23">
        <v>61</v>
      </c>
      <c r="N38" s="23">
        <v>18</v>
      </c>
      <c r="O38" s="31">
        <v>9</v>
      </c>
      <c r="P38" s="31">
        <f t="shared" si="1"/>
        <v>255</v>
      </c>
    </row>
    <row r="39" spans="2:16" ht="26.25" customHeight="1" x14ac:dyDescent="0.25">
      <c r="B39" s="70" t="s">
        <v>81</v>
      </c>
      <c r="C39" s="71"/>
      <c r="D39" s="40">
        <v>14606</v>
      </c>
      <c r="E39" s="40">
        <v>20352</v>
      </c>
      <c r="F39" s="40">
        <v>19025</v>
      </c>
      <c r="G39" s="40">
        <v>10720</v>
      </c>
      <c r="H39" s="40">
        <v>17288</v>
      </c>
      <c r="I39" s="40">
        <v>13638</v>
      </c>
      <c r="J39" s="40">
        <v>9003</v>
      </c>
      <c r="K39" s="40">
        <v>5855</v>
      </c>
      <c r="L39" s="40">
        <v>13739</v>
      </c>
      <c r="M39" s="58">
        <v>0</v>
      </c>
      <c r="N39" s="40">
        <v>1696</v>
      </c>
      <c r="O39" s="41">
        <v>1800</v>
      </c>
      <c r="P39" s="31">
        <f t="shared" si="1"/>
        <v>127722</v>
      </c>
    </row>
    <row r="40" spans="2:16" ht="26.25" customHeight="1" x14ac:dyDescent="0.25">
      <c r="B40" s="70" t="s">
        <v>82</v>
      </c>
      <c r="C40" s="71"/>
      <c r="D40" s="40">
        <v>5936</v>
      </c>
      <c r="E40" s="40">
        <v>19686</v>
      </c>
      <c r="F40" s="40">
        <v>24354</v>
      </c>
      <c r="G40" s="40">
        <v>20421</v>
      </c>
      <c r="H40" s="40">
        <v>30178</v>
      </c>
      <c r="I40" s="40">
        <v>29533</v>
      </c>
      <c r="J40" s="40">
        <v>48608</v>
      </c>
      <c r="K40" s="40">
        <v>47968</v>
      </c>
      <c r="L40" s="40">
        <v>23186</v>
      </c>
      <c r="M40" s="40">
        <v>20890</v>
      </c>
      <c r="N40" s="40">
        <v>452</v>
      </c>
      <c r="O40" s="41">
        <v>1948</v>
      </c>
      <c r="P40" s="31">
        <f t="shared" si="1"/>
        <v>273160</v>
      </c>
    </row>
    <row r="41" spans="2:16" ht="30.6" customHeight="1" x14ac:dyDescent="0.25">
      <c r="B41" s="70" t="s">
        <v>83</v>
      </c>
      <c r="C41" s="71"/>
      <c r="D41" s="40">
        <v>47065</v>
      </c>
      <c r="E41" s="40">
        <v>12710</v>
      </c>
      <c r="F41" s="40">
        <v>7115</v>
      </c>
      <c r="G41" s="40">
        <v>3030</v>
      </c>
      <c r="H41" s="40">
        <v>41050</v>
      </c>
      <c r="I41" s="40">
        <v>8740</v>
      </c>
      <c r="J41" s="40">
        <v>6995</v>
      </c>
      <c r="K41" s="40">
        <v>6900</v>
      </c>
      <c r="L41" s="40">
        <v>6470</v>
      </c>
      <c r="M41" s="40">
        <v>10970</v>
      </c>
      <c r="N41" s="40">
        <v>3595.6</v>
      </c>
      <c r="O41" s="41">
        <v>3430</v>
      </c>
      <c r="P41" s="31">
        <f t="shared" si="1"/>
        <v>158070.6</v>
      </c>
    </row>
    <row r="42" spans="2:16" ht="36" customHeight="1" x14ac:dyDescent="0.25">
      <c r="B42" s="101" t="s">
        <v>84</v>
      </c>
      <c r="C42" s="102"/>
      <c r="D42" s="40">
        <v>12490</v>
      </c>
      <c r="E42" s="40">
        <v>18200</v>
      </c>
      <c r="F42" s="40">
        <v>46970</v>
      </c>
      <c r="G42" s="40">
        <v>31400</v>
      </c>
      <c r="H42" s="40">
        <v>10960</v>
      </c>
      <c r="I42" s="40">
        <v>11500</v>
      </c>
      <c r="J42" s="40">
        <v>23460</v>
      </c>
      <c r="K42" s="40">
        <v>27750</v>
      </c>
      <c r="L42" s="40">
        <v>16707</v>
      </c>
      <c r="M42" s="40">
        <v>7450</v>
      </c>
      <c r="N42" s="40">
        <v>17852</v>
      </c>
      <c r="O42" s="41">
        <v>3013</v>
      </c>
      <c r="P42" s="31">
        <f t="shared" si="1"/>
        <v>227752</v>
      </c>
    </row>
    <row r="43" spans="2:16" ht="33" customHeight="1" x14ac:dyDescent="0.25">
      <c r="B43" s="101" t="s">
        <v>85</v>
      </c>
      <c r="C43" s="102"/>
      <c r="D43" s="40">
        <v>66606</v>
      </c>
      <c r="E43" s="40">
        <v>12016</v>
      </c>
      <c r="F43" s="40">
        <v>4668</v>
      </c>
      <c r="G43" s="40">
        <v>1389</v>
      </c>
      <c r="H43" s="40">
        <v>16451</v>
      </c>
      <c r="I43" s="40">
        <v>6620</v>
      </c>
      <c r="J43" s="40">
        <v>4936</v>
      </c>
      <c r="K43" s="40">
        <v>7735</v>
      </c>
      <c r="L43" s="40">
        <v>21633</v>
      </c>
      <c r="M43" s="40">
        <v>8151</v>
      </c>
      <c r="N43" s="40">
        <v>9519</v>
      </c>
      <c r="O43" s="41">
        <v>6107</v>
      </c>
      <c r="P43" s="31">
        <f t="shared" si="1"/>
        <v>165831</v>
      </c>
    </row>
    <row r="44" spans="2:16" ht="28.15" customHeight="1" x14ac:dyDescent="0.25">
      <c r="B44" s="101" t="s">
        <v>86</v>
      </c>
      <c r="C44" s="102"/>
      <c r="D44" s="40">
        <v>142</v>
      </c>
      <c r="E44" s="40">
        <v>141</v>
      </c>
      <c r="F44" s="40">
        <v>213</v>
      </c>
      <c r="G44" s="40">
        <v>98</v>
      </c>
      <c r="H44" s="40">
        <v>188</v>
      </c>
      <c r="I44" s="40">
        <v>260</v>
      </c>
      <c r="J44" s="40">
        <v>870</v>
      </c>
      <c r="K44" s="40">
        <v>263</v>
      </c>
      <c r="L44" s="40">
        <v>291</v>
      </c>
      <c r="M44" s="40">
        <v>213</v>
      </c>
      <c r="N44" s="40">
        <v>351</v>
      </c>
      <c r="O44" s="41">
        <v>433</v>
      </c>
      <c r="P44" s="31">
        <f t="shared" si="1"/>
        <v>3463</v>
      </c>
    </row>
    <row r="45" spans="2:16" ht="41.45" customHeight="1" x14ac:dyDescent="0.25">
      <c r="B45" s="101" t="s">
        <v>90</v>
      </c>
      <c r="C45" s="102"/>
      <c r="D45" s="24">
        <v>0.93</v>
      </c>
      <c r="E45" s="24">
        <v>0.56999999999999995</v>
      </c>
      <c r="F45" s="24">
        <v>0.87</v>
      </c>
      <c r="G45" s="24">
        <v>0.76</v>
      </c>
      <c r="H45" s="24">
        <v>0.91</v>
      </c>
      <c r="I45" s="24">
        <v>0.95</v>
      </c>
      <c r="J45" s="24">
        <v>0.92</v>
      </c>
      <c r="K45" s="24">
        <v>0.91</v>
      </c>
      <c r="L45" s="24">
        <v>0.88</v>
      </c>
      <c r="M45" s="24">
        <v>0.52</v>
      </c>
      <c r="N45" s="24">
        <v>0.55000000000000004</v>
      </c>
      <c r="O45" s="42">
        <v>1</v>
      </c>
      <c r="P45" s="32">
        <v>0.95</v>
      </c>
    </row>
    <row r="46" spans="2:16" ht="37.15" customHeight="1" x14ac:dyDescent="0.25">
      <c r="B46" s="17" t="s">
        <v>87</v>
      </c>
      <c r="C46" s="18"/>
      <c r="D46" s="40">
        <v>985</v>
      </c>
      <c r="E46" s="40">
        <v>1012</v>
      </c>
      <c r="F46" s="40">
        <v>832</v>
      </c>
      <c r="G46" s="58">
        <v>0</v>
      </c>
      <c r="H46" s="58">
        <v>0</v>
      </c>
      <c r="I46" s="58">
        <v>0</v>
      </c>
      <c r="J46" s="58">
        <v>0</v>
      </c>
      <c r="K46" s="58">
        <v>0</v>
      </c>
      <c r="L46" s="58">
        <v>0</v>
      </c>
      <c r="M46" s="40">
        <v>18</v>
      </c>
      <c r="N46" s="40">
        <v>110</v>
      </c>
      <c r="O46" s="41">
        <v>245</v>
      </c>
      <c r="P46" s="31">
        <f t="shared" si="1"/>
        <v>3202</v>
      </c>
    </row>
    <row r="47" spans="2:16" ht="31.9" customHeight="1" thickBot="1" x14ac:dyDescent="0.3">
      <c r="B47" s="72" t="s">
        <v>80</v>
      </c>
      <c r="C47" s="73"/>
      <c r="D47" s="25">
        <v>2070</v>
      </c>
      <c r="E47" s="25">
        <v>3590</v>
      </c>
      <c r="F47" s="25">
        <v>1712</v>
      </c>
      <c r="G47" s="25">
        <v>1362</v>
      </c>
      <c r="H47" s="25">
        <v>1966</v>
      </c>
      <c r="I47" s="25">
        <v>2015</v>
      </c>
      <c r="J47" s="25">
        <v>1407</v>
      </c>
      <c r="K47" s="25">
        <v>1230</v>
      </c>
      <c r="L47" s="25">
        <v>1089</v>
      </c>
      <c r="M47" s="25">
        <v>919</v>
      </c>
      <c r="N47" s="25">
        <v>727</v>
      </c>
      <c r="O47" s="33">
        <v>306</v>
      </c>
      <c r="P47" s="33">
        <f>SUM(D47:O47)</f>
        <v>18393</v>
      </c>
    </row>
    <row r="50" spans="2:7" ht="27.6" customHeight="1" thickBot="1" x14ac:dyDescent="0.3">
      <c r="B50" s="12" t="s">
        <v>155</v>
      </c>
      <c r="C50" s="5"/>
      <c r="D50" s="5"/>
      <c r="E50" s="5"/>
      <c r="F50" s="5"/>
      <c r="G50" s="5"/>
    </row>
    <row r="51" spans="2:7" ht="28.9" customHeight="1" x14ac:dyDescent="0.25">
      <c r="B51" s="68" t="s">
        <v>67</v>
      </c>
      <c r="C51" s="69"/>
      <c r="D51" s="15" t="s">
        <v>156</v>
      </c>
      <c r="E51" s="15" t="s">
        <v>157</v>
      </c>
      <c r="F51" s="15" t="s">
        <v>158</v>
      </c>
      <c r="G51" s="16" t="s">
        <v>159</v>
      </c>
    </row>
    <row r="52" spans="2:7" ht="27.6" customHeight="1" x14ac:dyDescent="0.25">
      <c r="B52" s="70" t="s">
        <v>76</v>
      </c>
      <c r="C52" s="71"/>
      <c r="D52" s="29">
        <f>(D36+E36+F36)/(D21+E21+F21+G21+H21+I21+J21+K21+L21+M21+N21+O21)</f>
        <v>0</v>
      </c>
      <c r="E52" s="29">
        <f>(E36+F36+G36+D36+H36+I36)/(E21+F21+G21+H21+I21+J21+K21+L21+M21+N21+O21+D21)</f>
        <v>0</v>
      </c>
      <c r="F52" s="29">
        <f>(F36+G36+H36+E36+I36+J36+D36+K36+L36)/(F21+G21+H21+I21+J21+K21+L21+M21+N21+O21+D21+E21)</f>
        <v>0</v>
      </c>
      <c r="G52" s="32">
        <f>(G36+H36+I36+F36+J36+K36+E36+L36+M36+D36+N36+O36)/(G21+H21+I21+J21+K21+L21+M21+N21+O21+D21+E21+F21)</f>
        <v>0</v>
      </c>
    </row>
    <row r="53" spans="2:7" ht="33.6" customHeight="1" x14ac:dyDescent="0.25">
      <c r="B53" s="70" t="s">
        <v>78</v>
      </c>
      <c r="C53" s="71"/>
      <c r="D53" s="29">
        <f t="shared" ref="D53:D63" si="2">(D37+E37+F37)/(D22+E22+F22+G22+H22+I22+J22+K22+L22+M22+N22+O22)</f>
        <v>0.79575646551724133</v>
      </c>
      <c r="E53" s="29">
        <v>1</v>
      </c>
      <c r="F53" s="29">
        <v>1</v>
      </c>
      <c r="G53" s="32">
        <v>1</v>
      </c>
    </row>
    <row r="54" spans="2:7" ht="29.45" customHeight="1" x14ac:dyDescent="0.25">
      <c r="B54" s="70" t="s">
        <v>79</v>
      </c>
      <c r="C54" s="71"/>
      <c r="D54" s="29">
        <f t="shared" si="2"/>
        <v>0.21653543307086615</v>
      </c>
      <c r="E54" s="29">
        <f t="shared" ref="E54:E63" si="3">(E38+F38+G38+D38+H38+I38)/(E23+F23+G23+H23+I23+J23+K23+L23+M23+N23+O23+D23)</f>
        <v>0.43307086614173229</v>
      </c>
      <c r="F54" s="29">
        <f t="shared" ref="F54:F63" si="4">(F38+G38+H38+E38+I38+J38+D38+K38+L38)/(F23+G23+H23+I23+J23+K23+L23+M23+N23+O23+D23+E23)</f>
        <v>0.65748031496062997</v>
      </c>
      <c r="G54" s="32">
        <f t="shared" ref="G54:G62" si="5">(G38+H38+I38+F38+J38+K38+E38+L38+M38+D38+N38+O38)/(G23+H23+I23+J23+K23+L23+M23+N23+O23+D23+E23+F23)</f>
        <v>1.0039370078740157</v>
      </c>
    </row>
    <row r="55" spans="2:7" ht="28.15" customHeight="1" x14ac:dyDescent="0.25">
      <c r="B55" s="70" t="s">
        <v>81</v>
      </c>
      <c r="C55" s="71"/>
      <c r="D55" s="24">
        <f t="shared" si="2"/>
        <v>0.26462254901960786</v>
      </c>
      <c r="E55" s="24">
        <f t="shared" si="3"/>
        <v>0.46876960784313726</v>
      </c>
      <c r="F55" s="29">
        <f t="shared" si="4"/>
        <v>0.60895098039215689</v>
      </c>
      <c r="G55" s="32">
        <f t="shared" si="5"/>
        <v>0.62608823529411761</v>
      </c>
    </row>
    <row r="56" spans="2:7" ht="26.45" customHeight="1" x14ac:dyDescent="0.25">
      <c r="B56" s="70" t="s">
        <v>82</v>
      </c>
      <c r="C56" s="71"/>
      <c r="D56" s="24">
        <f t="shared" si="2"/>
        <v>0.49975999999999998</v>
      </c>
      <c r="E56" s="24">
        <v>1</v>
      </c>
      <c r="F56" s="29">
        <v>1</v>
      </c>
      <c r="G56" s="32">
        <v>1</v>
      </c>
    </row>
    <row r="57" spans="2:7" ht="27" customHeight="1" x14ac:dyDescent="0.25">
      <c r="B57" s="70" t="s">
        <v>83</v>
      </c>
      <c r="C57" s="71"/>
      <c r="D57" s="24">
        <f t="shared" si="2"/>
        <v>0.49183823529411763</v>
      </c>
      <c r="E57" s="24">
        <f t="shared" si="3"/>
        <v>0.88022058823529414</v>
      </c>
      <c r="F57" s="29">
        <v>1</v>
      </c>
      <c r="G57" s="32">
        <v>1</v>
      </c>
    </row>
    <row r="58" spans="2:7" ht="36" customHeight="1" x14ac:dyDescent="0.25">
      <c r="B58" s="101" t="s">
        <v>84</v>
      </c>
      <c r="C58" s="102"/>
      <c r="D58" s="24">
        <f t="shared" si="2"/>
        <v>0.17570135746606336</v>
      </c>
      <c r="E58" s="24">
        <f t="shared" si="3"/>
        <v>0.29755656108597284</v>
      </c>
      <c r="F58" s="29">
        <f t="shared" si="4"/>
        <v>0.45121493212669683</v>
      </c>
      <c r="G58" s="32">
        <f t="shared" si="5"/>
        <v>0.51527601809954748</v>
      </c>
    </row>
    <row r="59" spans="2:7" ht="36" customHeight="1" x14ac:dyDescent="0.25">
      <c r="B59" s="101" t="s">
        <v>85</v>
      </c>
      <c r="C59" s="102"/>
      <c r="D59" s="24">
        <f t="shared" si="2"/>
        <v>0.16894523326572009</v>
      </c>
      <c r="E59" s="24">
        <f t="shared" si="3"/>
        <v>0.21855983772819473</v>
      </c>
      <c r="F59" s="29">
        <f t="shared" si="4"/>
        <v>0.28814198782961459</v>
      </c>
      <c r="G59" s="32">
        <f t="shared" si="5"/>
        <v>0.33637119675456389</v>
      </c>
    </row>
    <row r="60" spans="2:7" ht="30.6" customHeight="1" x14ac:dyDescent="0.25">
      <c r="B60" s="101" t="s">
        <v>86</v>
      </c>
      <c r="C60" s="102"/>
      <c r="D60" s="24">
        <f t="shared" si="2"/>
        <v>0.1837037037037037</v>
      </c>
      <c r="E60" s="24">
        <f t="shared" si="3"/>
        <v>0.38592592592592595</v>
      </c>
      <c r="F60" s="29">
        <f t="shared" si="4"/>
        <v>0.91333333333333333</v>
      </c>
      <c r="G60" s="32">
        <v>1</v>
      </c>
    </row>
    <row r="61" spans="2:7" ht="42" customHeight="1" x14ac:dyDescent="0.25">
      <c r="B61" s="101" t="s">
        <v>90</v>
      </c>
      <c r="C61" s="102"/>
      <c r="D61" s="24">
        <f t="shared" si="2"/>
        <v>0.23488602576808726</v>
      </c>
      <c r="E61" s="24">
        <f t="shared" si="3"/>
        <v>0.49454905847373648</v>
      </c>
      <c r="F61" s="29">
        <f t="shared" si="4"/>
        <v>0.76313181367690786</v>
      </c>
      <c r="G61" s="32">
        <f t="shared" si="5"/>
        <v>0.96828543111992105</v>
      </c>
    </row>
    <row r="62" spans="2:7" ht="31.5" x14ac:dyDescent="0.25">
      <c r="B62" s="17" t="s">
        <v>87</v>
      </c>
      <c r="C62" s="18"/>
      <c r="D62" s="24">
        <f t="shared" si="2"/>
        <v>0.25486486486486487</v>
      </c>
      <c r="E62" s="24">
        <f t="shared" si="3"/>
        <v>0.25486486486486487</v>
      </c>
      <c r="F62" s="29">
        <f t="shared" si="4"/>
        <v>0.25486486486486487</v>
      </c>
      <c r="G62" s="32">
        <f t="shared" si="5"/>
        <v>0.28846846846846846</v>
      </c>
    </row>
    <row r="63" spans="2:7" ht="34.15" customHeight="1" thickBot="1" x14ac:dyDescent="0.3">
      <c r="B63" s="72" t="s">
        <v>80</v>
      </c>
      <c r="C63" s="73"/>
      <c r="D63" s="34">
        <f t="shared" si="2"/>
        <v>0.43111111111111111</v>
      </c>
      <c r="E63" s="34">
        <f t="shared" si="3"/>
        <v>0.74356725146198832</v>
      </c>
      <c r="F63" s="34">
        <f t="shared" si="4"/>
        <v>0.96146198830409357</v>
      </c>
      <c r="G63" s="35">
        <v>1</v>
      </c>
    </row>
  </sheetData>
  <mergeCells count="56">
    <mergeCell ref="B45:C45"/>
    <mergeCell ref="B47:C47"/>
    <mergeCell ref="B40:C40"/>
    <mergeCell ref="B41:C41"/>
    <mergeCell ref="B42:C42"/>
    <mergeCell ref="B43:C43"/>
    <mergeCell ref="B44:C44"/>
    <mergeCell ref="B35:C35"/>
    <mergeCell ref="B36:C36"/>
    <mergeCell ref="B37:C37"/>
    <mergeCell ref="B38:C38"/>
    <mergeCell ref="B39:C39"/>
    <mergeCell ref="C9:F9"/>
    <mergeCell ref="G9:K9"/>
    <mergeCell ref="L9:O9"/>
    <mergeCell ref="C10:O10"/>
    <mergeCell ref="C12:O12"/>
    <mergeCell ref="C11:O11"/>
    <mergeCell ref="C6:O6"/>
    <mergeCell ref="C7:F7"/>
    <mergeCell ref="G7:K7"/>
    <mergeCell ref="L7:O7"/>
    <mergeCell ref="C8:O8"/>
    <mergeCell ref="C5:O5"/>
    <mergeCell ref="B1:O1"/>
    <mergeCell ref="B2:O2"/>
    <mergeCell ref="B3:O3"/>
    <mergeCell ref="C4:O4"/>
    <mergeCell ref="D13:F13"/>
    <mergeCell ref="G13:I13"/>
    <mergeCell ref="J13:L13"/>
    <mergeCell ref="M13:O13"/>
    <mergeCell ref="B20:C20"/>
    <mergeCell ref="B21:C21"/>
    <mergeCell ref="B22:C22"/>
    <mergeCell ref="B23:C23"/>
    <mergeCell ref="B32:C32"/>
    <mergeCell ref="B24:C24"/>
    <mergeCell ref="B25:C25"/>
    <mergeCell ref="B26:C26"/>
    <mergeCell ref="B27:C27"/>
    <mergeCell ref="B28:C28"/>
    <mergeCell ref="B29:C29"/>
    <mergeCell ref="B30:C30"/>
    <mergeCell ref="B51:C51"/>
    <mergeCell ref="B52:C52"/>
    <mergeCell ref="B53:C53"/>
    <mergeCell ref="B54:C54"/>
    <mergeCell ref="B55:C55"/>
    <mergeCell ref="B61:C61"/>
    <mergeCell ref="B63:C63"/>
    <mergeCell ref="B56:C56"/>
    <mergeCell ref="B57:C57"/>
    <mergeCell ref="B58:C58"/>
    <mergeCell ref="B59:C59"/>
    <mergeCell ref="B60:C60"/>
  </mergeCells>
  <pageMargins left="0.51181102362204722" right="0.11811023622047245" top="0.74803149606299213" bottom="0.6692913385826772" header="0.31496062992125984" footer="0.43307086614173229"/>
  <pageSetup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showGridLines="0" zoomScale="80" zoomScaleNormal="80" workbookViewId="0">
      <selection activeCell="B2" sqref="B2:O2"/>
    </sheetView>
  </sheetViews>
  <sheetFormatPr baseColWidth="10" defaultRowHeight="15" x14ac:dyDescent="0.25"/>
  <cols>
    <col min="1" max="1" width="3.5703125" customWidth="1"/>
    <col min="2" max="2" width="36.42578125" customWidth="1"/>
    <col min="3" max="3" width="22.85546875" customWidth="1"/>
    <col min="4" max="4" width="10.7109375" bestFit="1" customWidth="1"/>
    <col min="5" max="6" width="12.42578125" bestFit="1" customWidth="1"/>
    <col min="7" max="7" width="10.7109375" bestFit="1" customWidth="1"/>
    <col min="8" max="12" width="12.42578125" bestFit="1" customWidth="1"/>
    <col min="13" max="13" width="10.7109375" bestFit="1" customWidth="1"/>
    <col min="14" max="14" width="11.28515625" bestFit="1" customWidth="1"/>
    <col min="15" max="15" width="12.42578125" bestFit="1" customWidth="1"/>
    <col min="16" max="16" width="13.42578125" customWidth="1"/>
  </cols>
  <sheetData>
    <row r="1" spans="2:16" ht="28.5" x14ac:dyDescent="0.25">
      <c r="B1" s="63" t="s">
        <v>58</v>
      </c>
      <c r="C1" s="63"/>
      <c r="D1" s="63"/>
      <c r="E1" s="63"/>
      <c r="F1" s="63"/>
      <c r="G1" s="63"/>
      <c r="H1" s="63"/>
      <c r="I1" s="63"/>
      <c r="J1" s="63"/>
      <c r="K1" s="63"/>
      <c r="L1" s="63"/>
      <c r="M1" s="63"/>
      <c r="N1" s="63"/>
      <c r="O1" s="63"/>
    </row>
    <row r="2" spans="2:16" ht="21" x14ac:dyDescent="0.25">
      <c r="B2" s="64" t="s">
        <v>165</v>
      </c>
      <c r="C2" s="64"/>
      <c r="D2" s="64"/>
      <c r="E2" s="64"/>
      <c r="F2" s="64"/>
      <c r="G2" s="64"/>
      <c r="H2" s="64"/>
      <c r="I2" s="64"/>
      <c r="J2" s="64"/>
      <c r="K2" s="64"/>
      <c r="L2" s="64"/>
      <c r="M2" s="64"/>
      <c r="N2" s="64"/>
      <c r="O2" s="64"/>
    </row>
    <row r="3" spans="2:16" ht="18.75" customHeight="1" thickBot="1" x14ac:dyDescent="0.35">
      <c r="B3" s="80" t="s">
        <v>59</v>
      </c>
      <c r="C3" s="80"/>
      <c r="D3" s="80"/>
      <c r="E3" s="80"/>
      <c r="F3" s="80"/>
      <c r="G3" s="80"/>
      <c r="H3" s="80"/>
      <c r="I3" s="80"/>
      <c r="J3" s="80"/>
      <c r="K3" s="80"/>
      <c r="L3" s="80"/>
      <c r="M3" s="80"/>
      <c r="N3" s="80"/>
      <c r="O3" s="80"/>
    </row>
    <row r="4" spans="2:16" ht="46.9" customHeight="1" x14ac:dyDescent="0.25">
      <c r="B4" s="26" t="s">
        <v>30</v>
      </c>
      <c r="C4" s="81" t="s">
        <v>49</v>
      </c>
      <c r="D4" s="81"/>
      <c r="E4" s="81"/>
      <c r="F4" s="81"/>
      <c r="G4" s="81"/>
      <c r="H4" s="81"/>
      <c r="I4" s="81"/>
      <c r="J4" s="81"/>
      <c r="K4" s="81"/>
      <c r="L4" s="81"/>
      <c r="M4" s="81"/>
      <c r="N4" s="81"/>
      <c r="O4" s="82"/>
    </row>
    <row r="5" spans="2:16" ht="48" customHeight="1" x14ac:dyDescent="0.25">
      <c r="B5" s="27" t="s">
        <v>15</v>
      </c>
      <c r="C5" s="88" t="s">
        <v>10</v>
      </c>
      <c r="D5" s="88"/>
      <c r="E5" s="88"/>
      <c r="F5" s="88"/>
      <c r="G5" s="88"/>
      <c r="H5" s="88"/>
      <c r="I5" s="88"/>
      <c r="J5" s="88"/>
      <c r="K5" s="88"/>
      <c r="L5" s="88"/>
      <c r="M5" s="88"/>
      <c r="N5" s="88"/>
      <c r="O5" s="89"/>
    </row>
    <row r="6" spans="2:16" ht="48" customHeight="1" x14ac:dyDescent="0.25">
      <c r="B6" s="27" t="s">
        <v>31</v>
      </c>
      <c r="C6" s="76" t="s">
        <v>125</v>
      </c>
      <c r="D6" s="76"/>
      <c r="E6" s="76"/>
      <c r="F6" s="76"/>
      <c r="G6" s="76"/>
      <c r="H6" s="76"/>
      <c r="I6" s="76"/>
      <c r="J6" s="76"/>
      <c r="K6" s="76"/>
      <c r="L6" s="76"/>
      <c r="M6" s="76"/>
      <c r="N6" s="76"/>
      <c r="O6" s="78"/>
    </row>
    <row r="7" spans="2:16" ht="47.45" customHeight="1" x14ac:dyDescent="0.25">
      <c r="B7" s="27" t="s">
        <v>32</v>
      </c>
      <c r="C7" s="76" t="s">
        <v>88</v>
      </c>
      <c r="D7" s="76"/>
      <c r="E7" s="76"/>
      <c r="F7" s="76"/>
      <c r="G7" s="77" t="s">
        <v>33</v>
      </c>
      <c r="H7" s="77"/>
      <c r="I7" s="77"/>
      <c r="J7" s="77"/>
      <c r="K7" s="77"/>
      <c r="L7" s="76" t="s">
        <v>89</v>
      </c>
      <c r="M7" s="76"/>
      <c r="N7" s="76"/>
      <c r="O7" s="78"/>
    </row>
    <row r="8" spans="2:16" ht="46.9" customHeight="1" x14ac:dyDescent="0.25">
      <c r="B8" s="27" t="s">
        <v>34</v>
      </c>
      <c r="C8" s="76" t="s">
        <v>127</v>
      </c>
      <c r="D8" s="76"/>
      <c r="E8" s="76"/>
      <c r="F8" s="76"/>
      <c r="G8" s="76"/>
      <c r="H8" s="76"/>
      <c r="I8" s="76"/>
      <c r="J8" s="76"/>
      <c r="K8" s="76"/>
      <c r="L8" s="76"/>
      <c r="M8" s="76"/>
      <c r="N8" s="76"/>
      <c r="O8" s="78"/>
    </row>
    <row r="9" spans="2:16" ht="51" customHeight="1" x14ac:dyDescent="0.25">
      <c r="B9" s="27" t="s">
        <v>35</v>
      </c>
      <c r="C9" s="76" t="s">
        <v>92</v>
      </c>
      <c r="D9" s="76"/>
      <c r="E9" s="76"/>
      <c r="F9" s="76"/>
      <c r="G9" s="77" t="s">
        <v>33</v>
      </c>
      <c r="H9" s="77"/>
      <c r="I9" s="77"/>
      <c r="J9" s="77"/>
      <c r="K9" s="77"/>
      <c r="L9" s="103">
        <v>11000</v>
      </c>
      <c r="M9" s="94"/>
      <c r="N9" s="94"/>
      <c r="O9" s="95"/>
    </row>
    <row r="10" spans="2:16" ht="49.15" customHeight="1" x14ac:dyDescent="0.25">
      <c r="B10" s="28" t="s">
        <v>36</v>
      </c>
      <c r="C10" s="76" t="s">
        <v>128</v>
      </c>
      <c r="D10" s="76"/>
      <c r="E10" s="76"/>
      <c r="F10" s="76"/>
      <c r="G10" s="76"/>
      <c r="H10" s="76"/>
      <c r="I10" s="76"/>
      <c r="J10" s="76"/>
      <c r="K10" s="76"/>
      <c r="L10" s="76"/>
      <c r="M10" s="76"/>
      <c r="N10" s="76"/>
      <c r="O10" s="78"/>
    </row>
    <row r="11" spans="2:16" ht="51" customHeight="1" x14ac:dyDescent="0.25">
      <c r="B11" s="27" t="s">
        <v>37</v>
      </c>
      <c r="C11" s="85">
        <v>4498000</v>
      </c>
      <c r="D11" s="85"/>
      <c r="E11" s="85"/>
      <c r="F11" s="85"/>
      <c r="G11" s="85"/>
      <c r="H11" s="85"/>
      <c r="I11" s="85"/>
      <c r="J11" s="85"/>
      <c r="K11" s="85"/>
      <c r="L11" s="85"/>
      <c r="M11" s="85"/>
      <c r="N11" s="85"/>
      <c r="O11" s="86"/>
    </row>
    <row r="12" spans="2:16" ht="47.45" customHeight="1" x14ac:dyDescent="0.25">
      <c r="B12" s="27" t="s">
        <v>38</v>
      </c>
      <c r="C12" s="76" t="s">
        <v>41</v>
      </c>
      <c r="D12" s="76"/>
      <c r="E12" s="76"/>
      <c r="F12" s="76"/>
      <c r="G12" s="76"/>
      <c r="H12" s="76"/>
      <c r="I12" s="76"/>
      <c r="J12" s="76"/>
      <c r="K12" s="76"/>
      <c r="L12" s="76"/>
      <c r="M12" s="76"/>
      <c r="N12" s="76"/>
      <c r="O12" s="78"/>
    </row>
    <row r="13" spans="2:16" ht="49.15" customHeight="1" thickBot="1" x14ac:dyDescent="0.3">
      <c r="B13" s="13" t="s">
        <v>61</v>
      </c>
      <c r="C13" s="14" t="s">
        <v>70</v>
      </c>
      <c r="D13" s="75" t="s">
        <v>62</v>
      </c>
      <c r="E13" s="75"/>
      <c r="F13" s="75"/>
      <c r="G13" s="74" t="s">
        <v>63</v>
      </c>
      <c r="H13" s="74"/>
      <c r="I13" s="74"/>
      <c r="J13" s="75" t="s">
        <v>64</v>
      </c>
      <c r="K13" s="75"/>
      <c r="L13" s="75"/>
      <c r="M13" s="74" t="s">
        <v>65</v>
      </c>
      <c r="N13" s="74"/>
      <c r="O13" s="87"/>
    </row>
    <row r="14" spans="2:16" ht="26.25" customHeight="1" x14ac:dyDescent="0.25">
      <c r="B14" s="12"/>
      <c r="C14" s="5"/>
      <c r="D14" s="5"/>
      <c r="E14" s="5"/>
      <c r="F14" s="5"/>
      <c r="G14" s="5"/>
      <c r="H14" s="5"/>
      <c r="I14" s="5"/>
      <c r="J14" s="5"/>
      <c r="K14" s="4"/>
      <c r="L14" s="4"/>
      <c r="M14" s="4"/>
      <c r="N14" s="4"/>
      <c r="O14" s="4"/>
    </row>
    <row r="15" spans="2:16" ht="26.25" customHeight="1" thickBot="1" x14ac:dyDescent="0.3">
      <c r="B15" s="12" t="s">
        <v>66</v>
      </c>
      <c r="C15" s="5"/>
      <c r="D15" s="5"/>
      <c r="E15" s="5"/>
      <c r="F15" s="5"/>
      <c r="G15" s="5"/>
      <c r="H15" s="5"/>
      <c r="I15" s="5"/>
      <c r="J15" s="5"/>
      <c r="K15" s="4"/>
      <c r="L15" s="4"/>
      <c r="M15" s="4"/>
      <c r="N15" s="4"/>
      <c r="O15" s="4"/>
    </row>
    <row r="16" spans="2:16" ht="26.25" customHeight="1" x14ac:dyDescent="0.25">
      <c r="B16" s="68" t="s">
        <v>67</v>
      </c>
      <c r="C16" s="69"/>
      <c r="D16" s="15" t="s">
        <v>16</v>
      </c>
      <c r="E16" s="15" t="s">
        <v>17</v>
      </c>
      <c r="F16" s="15" t="s">
        <v>18</v>
      </c>
      <c r="G16" s="15" t="s">
        <v>19</v>
      </c>
      <c r="H16" s="15" t="s">
        <v>20</v>
      </c>
      <c r="I16" s="15" t="s">
        <v>21</v>
      </c>
      <c r="J16" s="15" t="s">
        <v>22</v>
      </c>
      <c r="K16" s="15" t="s">
        <v>23</v>
      </c>
      <c r="L16" s="15" t="s">
        <v>24</v>
      </c>
      <c r="M16" s="15" t="s">
        <v>25</v>
      </c>
      <c r="N16" s="15" t="s">
        <v>26</v>
      </c>
      <c r="O16" s="16" t="s">
        <v>27</v>
      </c>
      <c r="P16" s="16" t="s">
        <v>163</v>
      </c>
    </row>
    <row r="17" spans="2:16" ht="37.9" customHeight="1" x14ac:dyDescent="0.25">
      <c r="B17" s="70" t="s">
        <v>88</v>
      </c>
      <c r="C17" s="71"/>
      <c r="D17" s="36">
        <v>0</v>
      </c>
      <c r="E17" s="36">
        <v>0</v>
      </c>
      <c r="F17" s="23">
        <v>500</v>
      </c>
      <c r="G17" s="23">
        <v>500</v>
      </c>
      <c r="H17" s="23">
        <v>1000</v>
      </c>
      <c r="I17" s="23">
        <v>1000</v>
      </c>
      <c r="J17" s="23">
        <v>1000</v>
      </c>
      <c r="K17" s="23">
        <v>1000</v>
      </c>
      <c r="L17" s="36">
        <v>0</v>
      </c>
      <c r="M17" s="36">
        <v>0</v>
      </c>
      <c r="N17" s="36">
        <v>0</v>
      </c>
      <c r="O17" s="37">
        <v>0</v>
      </c>
      <c r="P17" s="31">
        <f>SUM(D17:O17)</f>
        <v>5000</v>
      </c>
    </row>
    <row r="18" spans="2:16" ht="31.9" customHeight="1" x14ac:dyDescent="0.25">
      <c r="B18" s="70" t="s">
        <v>91</v>
      </c>
      <c r="C18" s="71"/>
      <c r="D18" s="23">
        <v>325000</v>
      </c>
      <c r="E18" s="23">
        <v>325000</v>
      </c>
      <c r="F18" s="23">
        <v>300000</v>
      </c>
      <c r="G18" s="23">
        <v>300000</v>
      </c>
      <c r="H18" s="23">
        <v>325000</v>
      </c>
      <c r="I18" s="23">
        <v>325000</v>
      </c>
      <c r="J18" s="23">
        <v>325000</v>
      </c>
      <c r="K18" s="23">
        <v>325000</v>
      </c>
      <c r="L18" s="23">
        <v>325000</v>
      </c>
      <c r="M18" s="23">
        <v>325000</v>
      </c>
      <c r="N18" s="23">
        <v>325000</v>
      </c>
      <c r="O18" s="31">
        <v>250000</v>
      </c>
      <c r="P18" s="31">
        <f>SUM(D18:O18)</f>
        <v>3775000</v>
      </c>
    </row>
    <row r="19" spans="2:16" ht="29.45" customHeight="1" thickBot="1" x14ac:dyDescent="0.3">
      <c r="B19" s="72" t="s">
        <v>92</v>
      </c>
      <c r="C19" s="73"/>
      <c r="D19" s="25">
        <v>1000</v>
      </c>
      <c r="E19" s="25">
        <v>1000</v>
      </c>
      <c r="F19" s="25">
        <v>750</v>
      </c>
      <c r="G19" s="25">
        <v>750</v>
      </c>
      <c r="H19" s="25">
        <v>1000</v>
      </c>
      <c r="I19" s="25">
        <v>1000</v>
      </c>
      <c r="J19" s="25">
        <v>1000</v>
      </c>
      <c r="K19" s="25">
        <v>1000</v>
      </c>
      <c r="L19" s="25">
        <v>1000</v>
      </c>
      <c r="M19" s="25">
        <v>1000</v>
      </c>
      <c r="N19" s="25">
        <v>1000</v>
      </c>
      <c r="O19" s="33">
        <v>500</v>
      </c>
      <c r="P19" s="33">
        <f>SUM(D19:O19)</f>
        <v>11000</v>
      </c>
    </row>
    <row r="20" spans="2:16" ht="26.25" customHeight="1" x14ac:dyDescent="0.25">
      <c r="B20" s="12"/>
      <c r="C20" s="5"/>
      <c r="D20" s="5"/>
      <c r="E20" s="5"/>
      <c r="F20" s="5"/>
      <c r="G20" s="5"/>
      <c r="H20" s="5"/>
      <c r="I20" s="5"/>
      <c r="J20" s="5"/>
      <c r="K20" s="4"/>
      <c r="L20" s="4"/>
      <c r="M20" s="4"/>
      <c r="N20" s="4"/>
      <c r="O20" s="4"/>
    </row>
    <row r="22" spans="2:16" ht="24.6" customHeight="1" thickBot="1" x14ac:dyDescent="0.3">
      <c r="B22" s="12" t="s">
        <v>154</v>
      </c>
      <c r="C22" s="5"/>
      <c r="D22" s="5"/>
      <c r="E22" s="5"/>
      <c r="F22" s="5"/>
      <c r="G22" s="5"/>
      <c r="H22" s="5"/>
      <c r="I22" s="5"/>
      <c r="J22" s="5"/>
      <c r="K22" s="4"/>
      <c r="L22" s="4"/>
      <c r="M22" s="4"/>
      <c r="N22" s="4"/>
      <c r="O22" s="4"/>
    </row>
    <row r="23" spans="2:16" ht="26.45" customHeight="1" x14ac:dyDescent="0.25">
      <c r="B23" s="68" t="s">
        <v>67</v>
      </c>
      <c r="C23" s="69"/>
      <c r="D23" s="15" t="s">
        <v>16</v>
      </c>
      <c r="E23" s="15" t="s">
        <v>17</v>
      </c>
      <c r="F23" s="15" t="s">
        <v>18</v>
      </c>
      <c r="G23" s="15" t="s">
        <v>19</v>
      </c>
      <c r="H23" s="15" t="s">
        <v>20</v>
      </c>
      <c r="I23" s="15" t="s">
        <v>21</v>
      </c>
      <c r="J23" s="15" t="s">
        <v>22</v>
      </c>
      <c r="K23" s="15" t="s">
        <v>23</v>
      </c>
      <c r="L23" s="15" t="s">
        <v>24</v>
      </c>
      <c r="M23" s="15" t="s">
        <v>25</v>
      </c>
      <c r="N23" s="15" t="s">
        <v>26</v>
      </c>
      <c r="O23" s="16" t="s">
        <v>27</v>
      </c>
      <c r="P23" s="16" t="s">
        <v>164</v>
      </c>
    </row>
    <row r="24" spans="2:16" ht="34.9" customHeight="1" x14ac:dyDescent="0.25">
      <c r="B24" s="70" t="s">
        <v>88</v>
      </c>
      <c r="C24" s="71"/>
      <c r="D24" s="36">
        <v>0</v>
      </c>
      <c r="E24" s="36">
        <v>0</v>
      </c>
      <c r="F24" s="36">
        <v>0</v>
      </c>
      <c r="G24" s="36">
        <v>0</v>
      </c>
      <c r="H24" s="36">
        <v>0</v>
      </c>
      <c r="I24" s="36">
        <v>0</v>
      </c>
      <c r="J24" s="36">
        <v>0</v>
      </c>
      <c r="K24" s="36">
        <v>0</v>
      </c>
      <c r="L24" s="36">
        <v>0</v>
      </c>
      <c r="M24" s="36">
        <v>8</v>
      </c>
      <c r="N24" s="36">
        <v>0</v>
      </c>
      <c r="O24" s="37">
        <v>20</v>
      </c>
      <c r="P24" s="37">
        <f>SUM(D24:O24)</f>
        <v>28</v>
      </c>
    </row>
    <row r="25" spans="2:16" ht="27" customHeight="1" x14ac:dyDescent="0.25">
      <c r="B25" s="70" t="s">
        <v>91</v>
      </c>
      <c r="C25" s="71"/>
      <c r="D25" s="23">
        <v>455948</v>
      </c>
      <c r="E25" s="23">
        <v>1720500</v>
      </c>
      <c r="F25" s="23">
        <v>1882503</v>
      </c>
      <c r="G25" s="23">
        <v>576000</v>
      </c>
      <c r="H25" s="23">
        <v>1156000</v>
      </c>
      <c r="I25" s="23">
        <v>1780500</v>
      </c>
      <c r="J25" s="23">
        <v>1575000</v>
      </c>
      <c r="K25" s="23">
        <v>1275000</v>
      </c>
      <c r="L25" s="23">
        <v>1576500</v>
      </c>
      <c r="M25" s="23">
        <v>318398</v>
      </c>
      <c r="N25" s="23">
        <v>563699</v>
      </c>
      <c r="O25" s="31">
        <v>1095859</v>
      </c>
      <c r="P25" s="31">
        <f>SUM(D25:O25)</f>
        <v>13975907</v>
      </c>
    </row>
    <row r="26" spans="2:16" ht="30.6" customHeight="1" thickBot="1" x14ac:dyDescent="0.3">
      <c r="B26" s="72" t="s">
        <v>92</v>
      </c>
      <c r="C26" s="73"/>
      <c r="D26" s="25">
        <v>6257</v>
      </c>
      <c r="E26" s="25">
        <v>2949</v>
      </c>
      <c r="F26" s="25">
        <v>4028</v>
      </c>
      <c r="G26" s="25">
        <v>1805</v>
      </c>
      <c r="H26" s="25">
        <v>2018</v>
      </c>
      <c r="I26" s="25">
        <v>2471</v>
      </c>
      <c r="J26" s="25">
        <v>644</v>
      </c>
      <c r="K26" s="25">
        <v>1160</v>
      </c>
      <c r="L26" s="25">
        <v>1899</v>
      </c>
      <c r="M26" s="25">
        <v>70</v>
      </c>
      <c r="N26" s="25">
        <v>96</v>
      </c>
      <c r="O26" s="33">
        <v>196</v>
      </c>
      <c r="P26" s="33">
        <f>SUM(D26:O26)</f>
        <v>23593</v>
      </c>
    </row>
    <row r="29" spans="2:16" ht="26.45" customHeight="1" thickBot="1" x14ac:dyDescent="0.3">
      <c r="B29" s="12" t="s">
        <v>155</v>
      </c>
      <c r="C29" s="5"/>
      <c r="D29" s="5"/>
      <c r="E29" s="5"/>
      <c r="F29" s="5"/>
      <c r="G29" s="5"/>
    </row>
    <row r="30" spans="2:16" ht="33.6" customHeight="1" x14ac:dyDescent="0.25">
      <c r="B30" s="68" t="s">
        <v>67</v>
      </c>
      <c r="C30" s="69"/>
      <c r="D30" s="15" t="s">
        <v>156</v>
      </c>
      <c r="E30" s="15" t="s">
        <v>157</v>
      </c>
      <c r="F30" s="15" t="s">
        <v>158</v>
      </c>
      <c r="G30" s="16" t="s">
        <v>159</v>
      </c>
    </row>
    <row r="31" spans="2:16" ht="37.9" customHeight="1" x14ac:dyDescent="0.25">
      <c r="B31" s="70" t="s">
        <v>88</v>
      </c>
      <c r="C31" s="71"/>
      <c r="D31" s="29">
        <f>(D24+E24+F24)/(D17+E17+F17+G17+H17+I17+J17+K17+L17+M17+N17+O17)</f>
        <v>0</v>
      </c>
      <c r="E31" s="29">
        <f>(E24+F24+G24+D24+H24+I24)/(E17+F17+G17+H17+I17+J17+K17+L17+M17+N17+O17+D17)</f>
        <v>0</v>
      </c>
      <c r="F31" s="29">
        <f>(F24+G24+H24+E24+I24+J24+D24+K24+L24)/(F17+G17+H17+I17+J17+K17+L17+M17+N17+O17+D17+E17)</f>
        <v>0</v>
      </c>
      <c r="G31" s="32">
        <f>(G24+H24+I24+F24+J24+K24+E24+L24+M24+D24+N24+O24)/(G17+H17+I17+J17+K17+L17+M17+N17+O17+D17+E17+F17)</f>
        <v>5.5999999999999999E-3</v>
      </c>
    </row>
    <row r="32" spans="2:16" ht="27" customHeight="1" x14ac:dyDescent="0.25">
      <c r="B32" s="70" t="s">
        <v>91</v>
      </c>
      <c r="C32" s="71"/>
      <c r="D32" s="29">
        <v>1</v>
      </c>
      <c r="E32" s="29">
        <v>1</v>
      </c>
      <c r="F32" s="29">
        <v>1</v>
      </c>
      <c r="G32" s="32">
        <v>1</v>
      </c>
    </row>
    <row r="33" spans="2:7" ht="31.15" customHeight="1" thickBot="1" x14ac:dyDescent="0.3">
      <c r="B33" s="72" t="s">
        <v>92</v>
      </c>
      <c r="C33" s="73"/>
      <c r="D33" s="34">
        <v>1</v>
      </c>
      <c r="E33" s="34">
        <v>1</v>
      </c>
      <c r="F33" s="34">
        <v>1</v>
      </c>
      <c r="G33" s="35">
        <v>1</v>
      </c>
    </row>
  </sheetData>
  <mergeCells count="32">
    <mergeCell ref="B23:C23"/>
    <mergeCell ref="B24:C24"/>
    <mergeCell ref="B25:C25"/>
    <mergeCell ref="B26:C26"/>
    <mergeCell ref="B19:C19"/>
    <mergeCell ref="C8:O8"/>
    <mergeCell ref="C9:F9"/>
    <mergeCell ref="G9:K9"/>
    <mergeCell ref="L9:O9"/>
    <mergeCell ref="C11:O11"/>
    <mergeCell ref="C10:O10"/>
    <mergeCell ref="B16:C16"/>
    <mergeCell ref="B17:C17"/>
    <mergeCell ref="C12:O12"/>
    <mergeCell ref="J13:L13"/>
    <mergeCell ref="M13:O13"/>
    <mergeCell ref="B30:C30"/>
    <mergeCell ref="B31:C31"/>
    <mergeCell ref="B32:C32"/>
    <mergeCell ref="B33:C33"/>
    <mergeCell ref="B1:O1"/>
    <mergeCell ref="B2:O2"/>
    <mergeCell ref="B3:O3"/>
    <mergeCell ref="C4:O4"/>
    <mergeCell ref="B18:C18"/>
    <mergeCell ref="C6:O6"/>
    <mergeCell ref="C7:F7"/>
    <mergeCell ref="G7:K7"/>
    <mergeCell ref="L7:O7"/>
    <mergeCell ref="C5:O5"/>
    <mergeCell ref="D13:F13"/>
    <mergeCell ref="G13:I13"/>
  </mergeCells>
  <pageMargins left="0.51181102362204722" right="0.11811023622047245" top="0.55118110236220474" bottom="0.55118110236220474" header="0.31496062992125984" footer="0.31496062992125984"/>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9"/>
  <sheetViews>
    <sheetView showGridLines="0" zoomScale="80" zoomScaleNormal="80" workbookViewId="0">
      <selection activeCell="B2" sqref="B2:O2"/>
    </sheetView>
  </sheetViews>
  <sheetFormatPr baseColWidth="10" defaultRowHeight="15" x14ac:dyDescent="0.25"/>
  <cols>
    <col min="1" max="1" width="3.28515625" customWidth="1"/>
    <col min="2" max="2" width="36.28515625" customWidth="1"/>
    <col min="3" max="3" width="24.140625" customWidth="1"/>
    <col min="4" max="11" width="9.7109375" customWidth="1"/>
    <col min="12" max="12" width="10.5703125" customWidth="1"/>
    <col min="13" max="15" width="9.7109375" customWidth="1"/>
    <col min="16" max="16" width="9.5703125" customWidth="1"/>
  </cols>
  <sheetData>
    <row r="1" spans="2:16" ht="28.5" x14ac:dyDescent="0.25">
      <c r="B1" s="63" t="s">
        <v>58</v>
      </c>
      <c r="C1" s="63"/>
      <c r="D1" s="63"/>
      <c r="E1" s="63"/>
      <c r="F1" s="63"/>
      <c r="G1" s="63"/>
      <c r="H1" s="63"/>
      <c r="I1" s="63"/>
      <c r="J1" s="63"/>
      <c r="K1" s="63"/>
      <c r="L1" s="63"/>
      <c r="M1" s="63"/>
      <c r="N1" s="63"/>
      <c r="O1" s="63"/>
    </row>
    <row r="2" spans="2:16" ht="21" x14ac:dyDescent="0.25">
      <c r="B2" s="64" t="s">
        <v>165</v>
      </c>
      <c r="C2" s="64"/>
      <c r="D2" s="64"/>
      <c r="E2" s="64"/>
      <c r="F2" s="64"/>
      <c r="G2" s="64"/>
      <c r="H2" s="64"/>
      <c r="I2" s="64"/>
      <c r="J2" s="64"/>
      <c r="K2" s="64"/>
      <c r="L2" s="64"/>
      <c r="M2" s="64"/>
      <c r="N2" s="64"/>
      <c r="O2" s="64"/>
    </row>
    <row r="3" spans="2:16" ht="18.75" customHeight="1" thickBot="1" x14ac:dyDescent="0.35">
      <c r="B3" s="80" t="s">
        <v>59</v>
      </c>
      <c r="C3" s="80"/>
      <c r="D3" s="80"/>
      <c r="E3" s="80"/>
      <c r="F3" s="80"/>
      <c r="G3" s="80"/>
      <c r="H3" s="80"/>
      <c r="I3" s="80"/>
      <c r="J3" s="80"/>
      <c r="K3" s="80"/>
      <c r="L3" s="80"/>
      <c r="M3" s="80"/>
      <c r="N3" s="80"/>
      <c r="O3" s="80"/>
    </row>
    <row r="4" spans="2:16" ht="49.15" customHeight="1" x14ac:dyDescent="0.25">
      <c r="B4" s="26" t="s">
        <v>30</v>
      </c>
      <c r="C4" s="81" t="s">
        <v>49</v>
      </c>
      <c r="D4" s="81"/>
      <c r="E4" s="81"/>
      <c r="F4" s="81"/>
      <c r="G4" s="81"/>
      <c r="H4" s="81"/>
      <c r="I4" s="81"/>
      <c r="J4" s="81"/>
      <c r="K4" s="81"/>
      <c r="L4" s="81"/>
      <c r="M4" s="81"/>
      <c r="N4" s="81"/>
      <c r="O4" s="82"/>
    </row>
    <row r="5" spans="2:16" ht="45" customHeight="1" x14ac:dyDescent="0.25">
      <c r="B5" s="27" t="s">
        <v>15</v>
      </c>
      <c r="C5" s="88" t="s">
        <v>11</v>
      </c>
      <c r="D5" s="88"/>
      <c r="E5" s="88"/>
      <c r="F5" s="88"/>
      <c r="G5" s="88"/>
      <c r="H5" s="88"/>
      <c r="I5" s="88"/>
      <c r="J5" s="88"/>
      <c r="K5" s="88"/>
      <c r="L5" s="88"/>
      <c r="M5" s="88"/>
      <c r="N5" s="88"/>
      <c r="O5" s="89"/>
    </row>
    <row r="6" spans="2:16" ht="48" customHeight="1" x14ac:dyDescent="0.25">
      <c r="B6" s="27" t="s">
        <v>31</v>
      </c>
      <c r="C6" s="76" t="s">
        <v>130</v>
      </c>
      <c r="D6" s="76"/>
      <c r="E6" s="76"/>
      <c r="F6" s="76"/>
      <c r="G6" s="76"/>
      <c r="H6" s="76"/>
      <c r="I6" s="76"/>
      <c r="J6" s="76"/>
      <c r="K6" s="76"/>
      <c r="L6" s="76"/>
      <c r="M6" s="76"/>
      <c r="N6" s="76"/>
      <c r="O6" s="78"/>
    </row>
    <row r="7" spans="2:16" ht="57" customHeight="1" x14ac:dyDescent="0.25">
      <c r="B7" s="27" t="s">
        <v>32</v>
      </c>
      <c r="C7" s="76" t="s">
        <v>132</v>
      </c>
      <c r="D7" s="76"/>
      <c r="E7" s="76"/>
      <c r="F7" s="76"/>
      <c r="G7" s="77" t="s">
        <v>33</v>
      </c>
      <c r="H7" s="77"/>
      <c r="I7" s="77"/>
      <c r="J7" s="77"/>
      <c r="K7" s="77"/>
      <c r="L7" s="76" t="s">
        <v>129</v>
      </c>
      <c r="M7" s="76"/>
      <c r="N7" s="76"/>
      <c r="O7" s="78"/>
    </row>
    <row r="8" spans="2:16" ht="53.25" customHeight="1" x14ac:dyDescent="0.25">
      <c r="B8" s="27" t="s">
        <v>34</v>
      </c>
      <c r="C8" s="76" t="s">
        <v>134</v>
      </c>
      <c r="D8" s="76"/>
      <c r="E8" s="76"/>
      <c r="F8" s="76"/>
      <c r="G8" s="76"/>
      <c r="H8" s="76"/>
      <c r="I8" s="76"/>
      <c r="J8" s="76"/>
      <c r="K8" s="76"/>
      <c r="L8" s="76"/>
      <c r="M8" s="76"/>
      <c r="N8" s="76"/>
      <c r="O8" s="78"/>
    </row>
    <row r="9" spans="2:16" ht="54" customHeight="1" x14ac:dyDescent="0.25">
      <c r="B9" s="27" t="s">
        <v>35</v>
      </c>
      <c r="C9" s="104" t="s">
        <v>133</v>
      </c>
      <c r="D9" s="105"/>
      <c r="E9" s="105"/>
      <c r="F9" s="106"/>
      <c r="G9" s="77" t="s">
        <v>33</v>
      </c>
      <c r="H9" s="77"/>
      <c r="I9" s="77"/>
      <c r="J9" s="77"/>
      <c r="K9" s="77"/>
      <c r="L9" s="94" t="s">
        <v>153</v>
      </c>
      <c r="M9" s="94"/>
      <c r="N9" s="94"/>
      <c r="O9" s="95"/>
    </row>
    <row r="10" spans="2:16" ht="57" customHeight="1" x14ac:dyDescent="0.25">
      <c r="B10" s="28" t="s">
        <v>36</v>
      </c>
      <c r="C10" s="76" t="s">
        <v>131</v>
      </c>
      <c r="D10" s="76"/>
      <c r="E10" s="76"/>
      <c r="F10" s="76"/>
      <c r="G10" s="76"/>
      <c r="H10" s="76"/>
      <c r="I10" s="76"/>
      <c r="J10" s="76"/>
      <c r="K10" s="76"/>
      <c r="L10" s="76"/>
      <c r="M10" s="76"/>
      <c r="N10" s="76"/>
      <c r="O10" s="78"/>
    </row>
    <row r="11" spans="2:16" ht="51" customHeight="1" x14ac:dyDescent="0.25">
      <c r="B11" s="27" t="s">
        <v>37</v>
      </c>
      <c r="C11" s="85">
        <v>2800000</v>
      </c>
      <c r="D11" s="85"/>
      <c r="E11" s="85"/>
      <c r="F11" s="85"/>
      <c r="G11" s="85"/>
      <c r="H11" s="85"/>
      <c r="I11" s="85"/>
      <c r="J11" s="85"/>
      <c r="K11" s="85"/>
      <c r="L11" s="85"/>
      <c r="M11" s="85"/>
      <c r="N11" s="85"/>
      <c r="O11" s="86"/>
    </row>
    <row r="12" spans="2:16" ht="47.45" customHeight="1" x14ac:dyDescent="0.25">
      <c r="B12" s="27" t="s">
        <v>38</v>
      </c>
      <c r="C12" s="76" t="s">
        <v>41</v>
      </c>
      <c r="D12" s="76"/>
      <c r="E12" s="76"/>
      <c r="F12" s="76"/>
      <c r="G12" s="76"/>
      <c r="H12" s="76"/>
      <c r="I12" s="76"/>
      <c r="J12" s="76"/>
      <c r="K12" s="76"/>
      <c r="L12" s="76"/>
      <c r="M12" s="76"/>
      <c r="N12" s="76"/>
      <c r="O12" s="78"/>
    </row>
    <row r="13" spans="2:16" ht="49.15" customHeight="1" thickBot="1" x14ac:dyDescent="0.3">
      <c r="B13" s="13" t="s">
        <v>61</v>
      </c>
      <c r="C13" s="14" t="s">
        <v>70</v>
      </c>
      <c r="D13" s="75" t="s">
        <v>62</v>
      </c>
      <c r="E13" s="75"/>
      <c r="F13" s="75"/>
      <c r="G13" s="74" t="s">
        <v>63</v>
      </c>
      <c r="H13" s="74"/>
      <c r="I13" s="74"/>
      <c r="J13" s="75" t="s">
        <v>64</v>
      </c>
      <c r="K13" s="75"/>
      <c r="L13" s="75"/>
      <c r="M13" s="74" t="s">
        <v>65</v>
      </c>
      <c r="N13" s="74"/>
      <c r="O13" s="87"/>
    </row>
    <row r="14" spans="2:16" ht="26.25" customHeight="1" x14ac:dyDescent="0.25">
      <c r="B14" s="12"/>
      <c r="C14" s="5"/>
      <c r="D14" s="5"/>
      <c r="E14" s="5"/>
      <c r="F14" s="5"/>
      <c r="G14" s="5"/>
      <c r="H14" s="5"/>
      <c r="I14" s="5"/>
      <c r="J14" s="5"/>
      <c r="K14" s="4"/>
      <c r="L14" s="4"/>
      <c r="M14" s="4"/>
      <c r="N14" s="4"/>
      <c r="O14" s="4"/>
    </row>
    <row r="15" spans="2:16" ht="26.25" customHeight="1" thickBot="1" x14ac:dyDescent="0.3">
      <c r="B15" s="12" t="s">
        <v>66</v>
      </c>
      <c r="C15" s="5"/>
      <c r="D15" s="5"/>
      <c r="E15" s="5"/>
      <c r="F15" s="5"/>
      <c r="G15" s="5"/>
      <c r="H15" s="5"/>
      <c r="I15" s="5"/>
      <c r="J15" s="5"/>
      <c r="K15" s="4"/>
      <c r="L15" s="4"/>
      <c r="M15" s="4"/>
      <c r="N15" s="4"/>
      <c r="O15" s="4"/>
    </row>
    <row r="16" spans="2:16" ht="26.25" customHeight="1" x14ac:dyDescent="0.25">
      <c r="B16" s="68" t="s">
        <v>67</v>
      </c>
      <c r="C16" s="69"/>
      <c r="D16" s="15" t="s">
        <v>16</v>
      </c>
      <c r="E16" s="15" t="s">
        <v>17</v>
      </c>
      <c r="F16" s="15" t="s">
        <v>18</v>
      </c>
      <c r="G16" s="15" t="s">
        <v>19</v>
      </c>
      <c r="H16" s="15" t="s">
        <v>20</v>
      </c>
      <c r="I16" s="15" t="s">
        <v>21</v>
      </c>
      <c r="J16" s="15" t="s">
        <v>22</v>
      </c>
      <c r="K16" s="15" t="s">
        <v>23</v>
      </c>
      <c r="L16" s="15" t="s">
        <v>24</v>
      </c>
      <c r="M16" s="15" t="s">
        <v>25</v>
      </c>
      <c r="N16" s="15" t="s">
        <v>26</v>
      </c>
      <c r="O16" s="16" t="s">
        <v>27</v>
      </c>
      <c r="P16" s="16" t="s">
        <v>163</v>
      </c>
    </row>
    <row r="17" spans="2:16" ht="37.9" customHeight="1" x14ac:dyDescent="0.25">
      <c r="B17" s="70" t="s">
        <v>132</v>
      </c>
      <c r="C17" s="71"/>
      <c r="D17" s="49">
        <v>500</v>
      </c>
      <c r="E17" s="49">
        <v>500</v>
      </c>
      <c r="F17" s="49">
        <v>450</v>
      </c>
      <c r="G17" s="49">
        <v>450</v>
      </c>
      <c r="H17" s="49">
        <v>500</v>
      </c>
      <c r="I17" s="49">
        <v>500</v>
      </c>
      <c r="J17" s="49">
        <v>500</v>
      </c>
      <c r="K17" s="49">
        <v>500</v>
      </c>
      <c r="L17" s="49">
        <v>500</v>
      </c>
      <c r="M17" s="49">
        <v>500</v>
      </c>
      <c r="N17" s="49">
        <v>500</v>
      </c>
      <c r="O17" s="50">
        <v>400</v>
      </c>
      <c r="P17" s="50">
        <f>SUM(D17:O17)</f>
        <v>5800</v>
      </c>
    </row>
    <row r="18" spans="2:16" ht="38.450000000000003" customHeight="1" thickBot="1" x14ac:dyDescent="0.3">
      <c r="B18" s="99" t="s">
        <v>133</v>
      </c>
      <c r="C18" s="100"/>
      <c r="D18" s="47">
        <v>24</v>
      </c>
      <c r="E18" s="47">
        <v>24</v>
      </c>
      <c r="F18" s="47">
        <v>24</v>
      </c>
      <c r="G18" s="47">
        <v>24</v>
      </c>
      <c r="H18" s="47">
        <v>24</v>
      </c>
      <c r="I18" s="47">
        <v>24</v>
      </c>
      <c r="J18" s="47">
        <v>24</v>
      </c>
      <c r="K18" s="47">
        <v>24</v>
      </c>
      <c r="L18" s="47">
        <v>24</v>
      </c>
      <c r="M18" s="47">
        <v>24</v>
      </c>
      <c r="N18" s="47">
        <v>24</v>
      </c>
      <c r="O18" s="48">
        <v>24</v>
      </c>
      <c r="P18" s="48">
        <v>24</v>
      </c>
    </row>
    <row r="19" spans="2:16" ht="26.25" customHeight="1" x14ac:dyDescent="0.25">
      <c r="B19" s="12"/>
      <c r="C19" s="5"/>
      <c r="D19" s="5"/>
      <c r="E19" s="5"/>
      <c r="F19" s="5"/>
      <c r="G19" s="5"/>
      <c r="H19" s="5"/>
      <c r="I19" s="5"/>
      <c r="J19" s="5"/>
      <c r="K19" s="4"/>
      <c r="L19" s="4"/>
      <c r="M19" s="4"/>
      <c r="N19" s="4"/>
      <c r="O19" s="4"/>
    </row>
    <row r="20" spans="2:16" ht="26.25" customHeight="1" thickBot="1" x14ac:dyDescent="0.3">
      <c r="B20" s="12" t="s">
        <v>154</v>
      </c>
      <c r="C20" s="5"/>
      <c r="D20" s="5"/>
      <c r="E20" s="5"/>
      <c r="F20" s="5"/>
      <c r="G20" s="5"/>
      <c r="H20" s="5"/>
      <c r="I20" s="5"/>
      <c r="J20" s="5"/>
      <c r="K20" s="4"/>
      <c r="L20" s="4"/>
      <c r="M20" s="4"/>
      <c r="N20" s="4"/>
      <c r="O20" s="4"/>
    </row>
    <row r="21" spans="2:16" ht="26.25" customHeight="1" x14ac:dyDescent="0.25">
      <c r="B21" s="68" t="s">
        <v>67</v>
      </c>
      <c r="C21" s="69"/>
      <c r="D21" s="15" t="s">
        <v>16</v>
      </c>
      <c r="E21" s="15" t="s">
        <v>17</v>
      </c>
      <c r="F21" s="15" t="s">
        <v>18</v>
      </c>
      <c r="G21" s="15" t="s">
        <v>19</v>
      </c>
      <c r="H21" s="15" t="s">
        <v>20</v>
      </c>
      <c r="I21" s="15" t="s">
        <v>21</v>
      </c>
      <c r="J21" s="15" t="s">
        <v>22</v>
      </c>
      <c r="K21" s="15" t="s">
        <v>23</v>
      </c>
      <c r="L21" s="15" t="s">
        <v>24</v>
      </c>
      <c r="M21" s="15" t="s">
        <v>25</v>
      </c>
      <c r="N21" s="15" t="s">
        <v>26</v>
      </c>
      <c r="O21" s="16" t="s">
        <v>27</v>
      </c>
      <c r="P21" s="16" t="s">
        <v>164</v>
      </c>
    </row>
    <row r="22" spans="2:16" ht="33.6" customHeight="1" x14ac:dyDescent="0.25">
      <c r="B22" s="70" t="s">
        <v>132</v>
      </c>
      <c r="C22" s="71"/>
      <c r="D22" s="49">
        <v>574</v>
      </c>
      <c r="E22" s="49">
        <v>270</v>
      </c>
      <c r="F22" s="49">
        <v>542</v>
      </c>
      <c r="G22" s="49">
        <v>265</v>
      </c>
      <c r="H22" s="49">
        <v>415</v>
      </c>
      <c r="I22" s="49">
        <v>649</v>
      </c>
      <c r="J22" s="49">
        <v>419</v>
      </c>
      <c r="K22" s="49">
        <v>369</v>
      </c>
      <c r="L22" s="49">
        <v>370</v>
      </c>
      <c r="M22" s="49">
        <v>440</v>
      </c>
      <c r="N22" s="49">
        <v>444</v>
      </c>
      <c r="O22" s="50">
        <v>343</v>
      </c>
      <c r="P22" s="50">
        <f>SUM(D22:O22)</f>
        <v>5100</v>
      </c>
    </row>
    <row r="23" spans="2:16" ht="39.6" customHeight="1" thickBot="1" x14ac:dyDescent="0.3">
      <c r="B23" s="99" t="s">
        <v>133</v>
      </c>
      <c r="C23" s="100"/>
      <c r="D23" s="53">
        <v>24</v>
      </c>
      <c r="E23" s="53">
        <v>24</v>
      </c>
      <c r="F23" s="53">
        <v>24</v>
      </c>
      <c r="G23" s="47">
        <v>24</v>
      </c>
      <c r="H23" s="47">
        <v>24</v>
      </c>
      <c r="I23" s="47">
        <v>24</v>
      </c>
      <c r="J23" s="47">
        <v>24</v>
      </c>
      <c r="K23" s="47">
        <v>24</v>
      </c>
      <c r="L23" s="47">
        <v>24</v>
      </c>
      <c r="M23" s="47">
        <v>24</v>
      </c>
      <c r="N23" s="47">
        <v>24</v>
      </c>
      <c r="O23" s="48">
        <v>24</v>
      </c>
      <c r="P23" s="48">
        <v>24</v>
      </c>
    </row>
    <row r="26" spans="2:16" ht="27.6" customHeight="1" thickBot="1" x14ac:dyDescent="0.3">
      <c r="B26" s="12" t="s">
        <v>155</v>
      </c>
      <c r="C26" s="5"/>
      <c r="D26" s="5"/>
      <c r="E26" s="5"/>
      <c r="F26" s="5"/>
      <c r="G26" s="5"/>
    </row>
    <row r="27" spans="2:16" ht="27.6" customHeight="1" x14ac:dyDescent="0.25">
      <c r="B27" s="68" t="s">
        <v>67</v>
      </c>
      <c r="C27" s="69"/>
      <c r="D27" s="15" t="s">
        <v>156</v>
      </c>
      <c r="E27" s="15" t="s">
        <v>157</v>
      </c>
      <c r="F27" s="15" t="s">
        <v>158</v>
      </c>
      <c r="G27" s="16" t="s">
        <v>159</v>
      </c>
    </row>
    <row r="28" spans="2:16" ht="28.15" customHeight="1" x14ac:dyDescent="0.25">
      <c r="B28" s="70" t="s">
        <v>132</v>
      </c>
      <c r="C28" s="71"/>
      <c r="D28" s="29">
        <f>(D22+E22+F22)/(D17+E17+F17+G17+H17+I17+J17+K17+L17+M17+N17+O17)</f>
        <v>0.23896551724137932</v>
      </c>
      <c r="E28" s="29">
        <f>(E22+F22+G22+D22+H22+I22)/(E17+F17+G17+H17+I17+J17+K17+L17+M17+N17+O17+D17)</f>
        <v>0.46810344827586209</v>
      </c>
      <c r="F28" s="29">
        <f>(F22+G22+H22+E22+I22+J22+D22+K22+L22)/(F17+G17+H17+I17+J17+K17+L17+M17+N17+O17+D17+E17)</f>
        <v>0.66775862068965519</v>
      </c>
      <c r="G28" s="32">
        <f>(G22+H22+I22+F22+J22+K22+E22+L22+M22+D22+N22+O22)/(G17+H17+I17+J17+K17+L17+M17+N17+O17+D17+E17+F17)</f>
        <v>0.87931034482758619</v>
      </c>
    </row>
    <row r="29" spans="2:16" ht="36" customHeight="1" thickBot="1" x14ac:dyDescent="0.3">
      <c r="B29" s="99" t="s">
        <v>133</v>
      </c>
      <c r="C29" s="100"/>
      <c r="D29" s="54">
        <f>(D23+E23+F23)/(D18+E18+F18+G18+H18+I18+J18+K18+L18+M18+N18+O18)</f>
        <v>0.25</v>
      </c>
      <c r="E29" s="54">
        <f>(E23+F23+G23+D23+H23+I23)/(E18+F18+G18+H18+I18+J18+K18+L18+M18+N18+O18+D18)</f>
        <v>0.5</v>
      </c>
      <c r="F29" s="34">
        <f>(F23+G23+H23+E23+I23+J23+D23+K23+L23)/(F18+G18+H18+I18+J18+K18+L18+M18+N18+O18+D18+E18)</f>
        <v>0.75</v>
      </c>
      <c r="G29" s="35">
        <f>(G23+H23+I23+F23+J23+K23+E23+L23+M23+D23+N23+O23)/(G18+H18+I18+J18+K18+L18+M18+N18+O18+D18+E18+F18)</f>
        <v>1</v>
      </c>
    </row>
  </sheetData>
  <mergeCells count="29">
    <mergeCell ref="C10:O10"/>
    <mergeCell ref="B17:C17"/>
    <mergeCell ref="B16:C16"/>
    <mergeCell ref="D13:F13"/>
    <mergeCell ref="C11:O11"/>
    <mergeCell ref="C12:O12"/>
    <mergeCell ref="M13:O13"/>
    <mergeCell ref="B1:O1"/>
    <mergeCell ref="B2:O2"/>
    <mergeCell ref="B3:O3"/>
    <mergeCell ref="C4:O4"/>
    <mergeCell ref="C6:O6"/>
    <mergeCell ref="C5:O5"/>
    <mergeCell ref="C7:F7"/>
    <mergeCell ref="G7:K7"/>
    <mergeCell ref="L7:O7"/>
    <mergeCell ref="C8:O8"/>
    <mergeCell ref="C9:F9"/>
    <mergeCell ref="G9:K9"/>
    <mergeCell ref="L9:O9"/>
    <mergeCell ref="B27:C27"/>
    <mergeCell ref="B28:C28"/>
    <mergeCell ref="B29:C29"/>
    <mergeCell ref="G13:I13"/>
    <mergeCell ref="J13:L13"/>
    <mergeCell ref="B21:C21"/>
    <mergeCell ref="B22:C22"/>
    <mergeCell ref="B23:C23"/>
    <mergeCell ref="B18:C18"/>
  </mergeCells>
  <pageMargins left="0.51181102362204722" right="0.11811023622047245" top="0.43307086614173229" bottom="0.51181102362204722" header="0.31496062992125984" footer="0.31496062992125984"/>
  <pageSetup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2"/>
  <sheetViews>
    <sheetView showGridLines="0" zoomScale="80" zoomScaleNormal="80" workbookViewId="0">
      <selection activeCell="B2" sqref="B2:O2"/>
    </sheetView>
  </sheetViews>
  <sheetFormatPr baseColWidth="10" defaultRowHeight="15" x14ac:dyDescent="0.25"/>
  <cols>
    <col min="1" max="1" width="3.140625" customWidth="1"/>
    <col min="2" max="2" width="36.7109375" customWidth="1"/>
    <col min="3" max="3" width="24.7109375" customWidth="1"/>
    <col min="4" max="15" width="9.7109375" customWidth="1"/>
    <col min="16" max="16" width="8.42578125" customWidth="1"/>
  </cols>
  <sheetData>
    <row r="1" spans="2:16" ht="28.5" x14ac:dyDescent="0.25">
      <c r="B1" s="63" t="s">
        <v>58</v>
      </c>
      <c r="C1" s="63"/>
      <c r="D1" s="63"/>
      <c r="E1" s="63"/>
      <c r="F1" s="63"/>
      <c r="G1" s="63"/>
      <c r="H1" s="63"/>
      <c r="I1" s="63"/>
      <c r="J1" s="63"/>
      <c r="K1" s="63"/>
      <c r="L1" s="63"/>
      <c r="M1" s="63"/>
      <c r="N1" s="63"/>
      <c r="O1" s="63"/>
    </row>
    <row r="2" spans="2:16" ht="21" x14ac:dyDescent="0.25">
      <c r="B2" s="64" t="s">
        <v>165</v>
      </c>
      <c r="C2" s="64"/>
      <c r="D2" s="64"/>
      <c r="E2" s="64"/>
      <c r="F2" s="64"/>
      <c r="G2" s="64"/>
      <c r="H2" s="64"/>
      <c r="I2" s="64"/>
      <c r="J2" s="64"/>
      <c r="K2" s="64"/>
      <c r="L2" s="64"/>
      <c r="M2" s="64"/>
      <c r="N2" s="64"/>
      <c r="O2" s="64"/>
    </row>
    <row r="3" spans="2:16" ht="18.75" customHeight="1" thickBot="1" x14ac:dyDescent="0.35">
      <c r="B3" s="80" t="s">
        <v>59</v>
      </c>
      <c r="C3" s="80"/>
      <c r="D3" s="80"/>
      <c r="E3" s="80"/>
      <c r="F3" s="80"/>
      <c r="G3" s="80"/>
      <c r="H3" s="80"/>
      <c r="I3" s="80"/>
      <c r="J3" s="80"/>
      <c r="K3" s="80"/>
      <c r="L3" s="80"/>
      <c r="M3" s="80"/>
      <c r="N3" s="80"/>
      <c r="O3" s="80"/>
    </row>
    <row r="4" spans="2:16" ht="43.9" customHeight="1" x14ac:dyDescent="0.25">
      <c r="B4" s="26" t="s">
        <v>30</v>
      </c>
      <c r="C4" s="81" t="s">
        <v>49</v>
      </c>
      <c r="D4" s="81"/>
      <c r="E4" s="81"/>
      <c r="F4" s="81"/>
      <c r="G4" s="81"/>
      <c r="H4" s="81"/>
      <c r="I4" s="81"/>
      <c r="J4" s="81"/>
      <c r="K4" s="81"/>
      <c r="L4" s="81"/>
      <c r="M4" s="81"/>
      <c r="N4" s="81"/>
      <c r="O4" s="82"/>
    </row>
    <row r="5" spans="2:16" ht="45" customHeight="1" x14ac:dyDescent="0.25">
      <c r="B5" s="27" t="s">
        <v>15</v>
      </c>
      <c r="C5" s="88" t="s">
        <v>47</v>
      </c>
      <c r="D5" s="88"/>
      <c r="E5" s="88"/>
      <c r="F5" s="88"/>
      <c r="G5" s="88"/>
      <c r="H5" s="88"/>
      <c r="I5" s="88"/>
      <c r="J5" s="88"/>
      <c r="K5" s="88"/>
      <c r="L5" s="88"/>
      <c r="M5" s="88"/>
      <c r="N5" s="88"/>
      <c r="O5" s="89"/>
    </row>
    <row r="6" spans="2:16" ht="48" customHeight="1" x14ac:dyDescent="0.25">
      <c r="B6" s="27" t="s">
        <v>31</v>
      </c>
      <c r="C6" s="76" t="s">
        <v>56</v>
      </c>
      <c r="D6" s="76"/>
      <c r="E6" s="76"/>
      <c r="F6" s="76"/>
      <c r="G6" s="76"/>
      <c r="H6" s="76"/>
      <c r="I6" s="76"/>
      <c r="J6" s="76"/>
      <c r="K6" s="76"/>
      <c r="L6" s="76"/>
      <c r="M6" s="76"/>
      <c r="N6" s="76"/>
      <c r="O6" s="78"/>
    </row>
    <row r="7" spans="2:16" ht="51.6" customHeight="1" x14ac:dyDescent="0.25">
      <c r="B7" s="27" t="s">
        <v>32</v>
      </c>
      <c r="C7" s="76" t="s">
        <v>96</v>
      </c>
      <c r="D7" s="76"/>
      <c r="E7" s="76"/>
      <c r="F7" s="76"/>
      <c r="G7" s="77" t="s">
        <v>33</v>
      </c>
      <c r="H7" s="77"/>
      <c r="I7" s="77"/>
      <c r="J7" s="77"/>
      <c r="K7" s="77"/>
      <c r="L7" s="109">
        <v>7000</v>
      </c>
      <c r="M7" s="110"/>
      <c r="N7" s="110"/>
      <c r="O7" s="111"/>
    </row>
    <row r="8" spans="2:16" ht="49.9" customHeight="1" x14ac:dyDescent="0.25">
      <c r="B8" s="27" t="s">
        <v>34</v>
      </c>
      <c r="C8" s="107" t="s">
        <v>135</v>
      </c>
      <c r="D8" s="107"/>
      <c r="E8" s="107"/>
      <c r="F8" s="107"/>
      <c r="G8" s="107"/>
      <c r="H8" s="107"/>
      <c r="I8" s="107"/>
      <c r="J8" s="107"/>
      <c r="K8" s="107"/>
      <c r="L8" s="107"/>
      <c r="M8" s="107"/>
      <c r="N8" s="107"/>
      <c r="O8" s="108"/>
    </row>
    <row r="9" spans="2:16" ht="48.6" customHeight="1" x14ac:dyDescent="0.25">
      <c r="B9" s="27" t="s">
        <v>35</v>
      </c>
      <c r="C9" s="76" t="s">
        <v>97</v>
      </c>
      <c r="D9" s="76"/>
      <c r="E9" s="76"/>
      <c r="F9" s="76"/>
      <c r="G9" s="77" t="s">
        <v>33</v>
      </c>
      <c r="H9" s="77"/>
      <c r="I9" s="77"/>
      <c r="J9" s="77"/>
      <c r="K9" s="77"/>
      <c r="L9" s="109">
        <v>1500</v>
      </c>
      <c r="M9" s="110"/>
      <c r="N9" s="110"/>
      <c r="O9" s="111"/>
    </row>
    <row r="10" spans="2:16" ht="46.15" customHeight="1" x14ac:dyDescent="0.25">
      <c r="B10" s="28" t="s">
        <v>36</v>
      </c>
      <c r="C10" s="76" t="s">
        <v>136</v>
      </c>
      <c r="D10" s="76"/>
      <c r="E10" s="76"/>
      <c r="F10" s="76"/>
      <c r="G10" s="76"/>
      <c r="H10" s="76"/>
      <c r="I10" s="76"/>
      <c r="J10" s="76"/>
      <c r="K10" s="76"/>
      <c r="L10" s="76"/>
      <c r="M10" s="76"/>
      <c r="N10" s="76"/>
      <c r="O10" s="78"/>
    </row>
    <row r="11" spans="2:16" ht="51" customHeight="1" x14ac:dyDescent="0.25">
      <c r="B11" s="27" t="s">
        <v>37</v>
      </c>
      <c r="C11" s="85">
        <v>1001000</v>
      </c>
      <c r="D11" s="85"/>
      <c r="E11" s="85"/>
      <c r="F11" s="85"/>
      <c r="G11" s="85"/>
      <c r="H11" s="85"/>
      <c r="I11" s="85"/>
      <c r="J11" s="85"/>
      <c r="K11" s="85"/>
      <c r="L11" s="85"/>
      <c r="M11" s="85"/>
      <c r="N11" s="85"/>
      <c r="O11" s="86"/>
    </row>
    <row r="12" spans="2:16" ht="47.45" customHeight="1" x14ac:dyDescent="0.25">
      <c r="B12" s="27" t="s">
        <v>38</v>
      </c>
      <c r="C12" s="76" t="s">
        <v>40</v>
      </c>
      <c r="D12" s="76"/>
      <c r="E12" s="76"/>
      <c r="F12" s="76"/>
      <c r="G12" s="76"/>
      <c r="H12" s="76"/>
      <c r="I12" s="76"/>
      <c r="J12" s="76"/>
      <c r="K12" s="76"/>
      <c r="L12" s="76"/>
      <c r="M12" s="76"/>
      <c r="N12" s="76"/>
      <c r="O12" s="78"/>
    </row>
    <row r="13" spans="2:16" ht="49.15" customHeight="1" thickBot="1" x14ac:dyDescent="0.3">
      <c r="B13" s="13" t="s">
        <v>61</v>
      </c>
      <c r="C13" s="14" t="s">
        <v>70</v>
      </c>
      <c r="D13" s="75" t="s">
        <v>62</v>
      </c>
      <c r="E13" s="75"/>
      <c r="F13" s="75"/>
      <c r="G13" s="74" t="s">
        <v>63</v>
      </c>
      <c r="H13" s="74"/>
      <c r="I13" s="74"/>
      <c r="J13" s="75" t="s">
        <v>64</v>
      </c>
      <c r="K13" s="75"/>
      <c r="L13" s="75"/>
      <c r="M13" s="74" t="s">
        <v>65</v>
      </c>
      <c r="N13" s="74"/>
      <c r="O13" s="87"/>
    </row>
    <row r="14" spans="2:16" ht="26.25" customHeight="1" x14ac:dyDescent="0.25">
      <c r="B14" s="12"/>
      <c r="C14" s="5"/>
      <c r="D14" s="5"/>
      <c r="E14" s="5"/>
      <c r="F14" s="5"/>
      <c r="G14" s="5"/>
      <c r="H14" s="5"/>
      <c r="I14" s="5"/>
      <c r="J14" s="5"/>
      <c r="K14" s="4"/>
      <c r="L14" s="4"/>
      <c r="M14" s="4"/>
      <c r="N14" s="4"/>
      <c r="O14" s="4"/>
    </row>
    <row r="15" spans="2:16" ht="26.25" customHeight="1" thickBot="1" x14ac:dyDescent="0.3">
      <c r="B15" s="12" t="s">
        <v>66</v>
      </c>
      <c r="C15" s="5"/>
      <c r="D15" s="5"/>
      <c r="E15" s="5"/>
      <c r="F15" s="5"/>
      <c r="G15" s="5"/>
      <c r="H15" s="5"/>
      <c r="I15" s="5"/>
      <c r="J15" s="5"/>
      <c r="K15" s="4"/>
      <c r="L15" s="4"/>
      <c r="M15" s="4"/>
      <c r="N15" s="4"/>
      <c r="O15" s="4"/>
    </row>
    <row r="16" spans="2:16" ht="26.25" customHeight="1" x14ac:dyDescent="0.25">
      <c r="B16" s="68" t="s">
        <v>67</v>
      </c>
      <c r="C16" s="69"/>
      <c r="D16" s="15" t="s">
        <v>16</v>
      </c>
      <c r="E16" s="15" t="s">
        <v>17</v>
      </c>
      <c r="F16" s="15" t="s">
        <v>18</v>
      </c>
      <c r="G16" s="15" t="s">
        <v>19</v>
      </c>
      <c r="H16" s="15" t="s">
        <v>20</v>
      </c>
      <c r="I16" s="15" t="s">
        <v>21</v>
      </c>
      <c r="J16" s="15" t="s">
        <v>22</v>
      </c>
      <c r="K16" s="15" t="s">
        <v>23</v>
      </c>
      <c r="L16" s="15" t="s">
        <v>24</v>
      </c>
      <c r="M16" s="15" t="s">
        <v>25</v>
      </c>
      <c r="N16" s="15" t="s">
        <v>26</v>
      </c>
      <c r="O16" s="16" t="s">
        <v>27</v>
      </c>
      <c r="P16" s="16" t="s">
        <v>163</v>
      </c>
    </row>
    <row r="17" spans="2:16" ht="37.9" customHeight="1" x14ac:dyDescent="0.25">
      <c r="B17" s="70" t="s">
        <v>96</v>
      </c>
      <c r="C17" s="71"/>
      <c r="D17" s="22">
        <v>600</v>
      </c>
      <c r="E17" s="22">
        <v>600</v>
      </c>
      <c r="F17" s="22">
        <v>580</v>
      </c>
      <c r="G17" s="22">
        <v>580</v>
      </c>
      <c r="H17" s="22">
        <v>580</v>
      </c>
      <c r="I17" s="22">
        <v>580</v>
      </c>
      <c r="J17" s="22">
        <v>580</v>
      </c>
      <c r="K17" s="22">
        <v>580</v>
      </c>
      <c r="L17" s="22">
        <v>580</v>
      </c>
      <c r="M17" s="22">
        <v>580</v>
      </c>
      <c r="N17" s="22">
        <v>580</v>
      </c>
      <c r="O17" s="30">
        <v>580</v>
      </c>
      <c r="P17" s="30">
        <f>SUM(D17:O17)</f>
        <v>7000</v>
      </c>
    </row>
    <row r="18" spans="2:16" ht="37.9" customHeight="1" x14ac:dyDescent="0.25">
      <c r="B18" s="101" t="s">
        <v>97</v>
      </c>
      <c r="C18" s="102"/>
      <c r="D18" s="43">
        <v>125</v>
      </c>
      <c r="E18" s="43">
        <v>125</v>
      </c>
      <c r="F18" s="43">
        <v>125</v>
      </c>
      <c r="G18" s="43">
        <v>125</v>
      </c>
      <c r="H18" s="43">
        <v>125</v>
      </c>
      <c r="I18" s="43">
        <v>125</v>
      </c>
      <c r="J18" s="43">
        <v>125</v>
      </c>
      <c r="K18" s="43">
        <v>125</v>
      </c>
      <c r="L18" s="43">
        <v>125</v>
      </c>
      <c r="M18" s="43">
        <v>125</v>
      </c>
      <c r="N18" s="43">
        <v>125</v>
      </c>
      <c r="O18" s="44">
        <v>125</v>
      </c>
      <c r="P18" s="44">
        <f>SUM(D18:O18)</f>
        <v>1500</v>
      </c>
    </row>
    <row r="19" spans="2:16" ht="37.9" customHeight="1" thickBot="1" x14ac:dyDescent="0.3">
      <c r="B19" s="72" t="s">
        <v>98</v>
      </c>
      <c r="C19" s="73"/>
      <c r="D19" s="25">
        <v>210</v>
      </c>
      <c r="E19" s="25">
        <v>210</v>
      </c>
      <c r="F19" s="25">
        <v>210</v>
      </c>
      <c r="G19" s="25">
        <v>210</v>
      </c>
      <c r="H19" s="25">
        <v>210</v>
      </c>
      <c r="I19" s="25">
        <v>210</v>
      </c>
      <c r="J19" s="25">
        <v>210</v>
      </c>
      <c r="K19" s="25">
        <v>210</v>
      </c>
      <c r="L19" s="25">
        <v>210</v>
      </c>
      <c r="M19" s="25">
        <v>210</v>
      </c>
      <c r="N19" s="25">
        <v>210</v>
      </c>
      <c r="O19" s="33">
        <v>210</v>
      </c>
      <c r="P19" s="33">
        <f>SUM(D19:O19)</f>
        <v>2520</v>
      </c>
    </row>
    <row r="20" spans="2:16" ht="37.9" customHeight="1" x14ac:dyDescent="0.25">
      <c r="B20" s="19"/>
      <c r="C20" s="19"/>
      <c r="D20" s="20"/>
      <c r="E20" s="20"/>
      <c r="F20" s="20"/>
      <c r="G20" s="20"/>
      <c r="H20" s="20"/>
      <c r="I20" s="20"/>
      <c r="J20" s="20"/>
      <c r="K20" s="20"/>
      <c r="L20" s="20"/>
      <c r="M20" s="20"/>
      <c r="N20" s="20"/>
      <c r="O20" s="20"/>
    </row>
    <row r="21" spans="2:16" ht="31.15" customHeight="1" thickBot="1" x14ac:dyDescent="0.3">
      <c r="B21" s="12" t="s">
        <v>154</v>
      </c>
      <c r="C21" s="5"/>
      <c r="D21" s="5"/>
      <c r="E21" s="5"/>
      <c r="F21" s="5"/>
      <c r="G21" s="5"/>
      <c r="H21" s="5"/>
      <c r="I21" s="5"/>
      <c r="J21" s="5"/>
      <c r="K21" s="4"/>
      <c r="L21" s="4"/>
      <c r="M21" s="4"/>
      <c r="N21" s="4"/>
      <c r="O21" s="4"/>
    </row>
    <row r="22" spans="2:16" ht="27.6" customHeight="1" x14ac:dyDescent="0.25">
      <c r="B22" s="68" t="s">
        <v>67</v>
      </c>
      <c r="C22" s="69"/>
      <c r="D22" s="15" t="s">
        <v>16</v>
      </c>
      <c r="E22" s="15" t="s">
        <v>17</v>
      </c>
      <c r="F22" s="15" t="s">
        <v>18</v>
      </c>
      <c r="G22" s="15" t="s">
        <v>19</v>
      </c>
      <c r="H22" s="15" t="s">
        <v>20</v>
      </c>
      <c r="I22" s="15" t="s">
        <v>21</v>
      </c>
      <c r="J22" s="15" t="s">
        <v>22</v>
      </c>
      <c r="K22" s="15" t="s">
        <v>23</v>
      </c>
      <c r="L22" s="15" t="s">
        <v>24</v>
      </c>
      <c r="M22" s="15" t="s">
        <v>25</v>
      </c>
      <c r="N22" s="15" t="s">
        <v>26</v>
      </c>
      <c r="O22" s="16" t="s">
        <v>27</v>
      </c>
      <c r="P22" s="16" t="s">
        <v>164</v>
      </c>
    </row>
    <row r="23" spans="2:16" ht="30.6" customHeight="1" x14ac:dyDescent="0.25">
      <c r="B23" s="70" t="s">
        <v>96</v>
      </c>
      <c r="C23" s="71"/>
      <c r="D23" s="23">
        <v>756</v>
      </c>
      <c r="E23" s="23">
        <v>638</v>
      </c>
      <c r="F23" s="23">
        <v>697</v>
      </c>
      <c r="G23" s="22">
        <v>532</v>
      </c>
      <c r="H23" s="22">
        <v>590</v>
      </c>
      <c r="I23" s="22">
        <v>635</v>
      </c>
      <c r="J23" s="22">
        <v>546</v>
      </c>
      <c r="K23" s="22">
        <v>526</v>
      </c>
      <c r="L23" s="22">
        <v>560</v>
      </c>
      <c r="M23" s="22">
        <v>536</v>
      </c>
      <c r="N23" s="22">
        <v>622</v>
      </c>
      <c r="O23" s="30">
        <v>654</v>
      </c>
      <c r="P23" s="30">
        <f>SUM(D23:O23)</f>
        <v>7292</v>
      </c>
    </row>
    <row r="24" spans="2:16" ht="28.15" customHeight="1" x14ac:dyDescent="0.25">
      <c r="B24" s="101" t="s">
        <v>97</v>
      </c>
      <c r="C24" s="102"/>
      <c r="D24" s="40">
        <v>158</v>
      </c>
      <c r="E24" s="40">
        <v>157</v>
      </c>
      <c r="F24" s="40">
        <v>158.5</v>
      </c>
      <c r="G24" s="43">
        <v>140</v>
      </c>
      <c r="H24" s="43">
        <v>139</v>
      </c>
      <c r="I24" s="43">
        <v>195</v>
      </c>
      <c r="J24" s="43">
        <v>163</v>
      </c>
      <c r="K24" s="43">
        <v>210</v>
      </c>
      <c r="L24" s="43">
        <v>204</v>
      </c>
      <c r="M24" s="43">
        <v>148</v>
      </c>
      <c r="N24" s="43">
        <v>164</v>
      </c>
      <c r="O24" s="44">
        <v>182</v>
      </c>
      <c r="P24" s="44">
        <f>SUM(D24:O24)</f>
        <v>2018.5</v>
      </c>
    </row>
    <row r="25" spans="2:16" ht="30" customHeight="1" thickBot="1" x14ac:dyDescent="0.3">
      <c r="B25" s="72" t="s">
        <v>98</v>
      </c>
      <c r="C25" s="73"/>
      <c r="D25" s="25">
        <v>393</v>
      </c>
      <c r="E25" s="25">
        <v>351</v>
      </c>
      <c r="F25" s="25">
        <v>372</v>
      </c>
      <c r="G25" s="25">
        <v>309</v>
      </c>
      <c r="H25" s="25">
        <v>290</v>
      </c>
      <c r="I25" s="25">
        <v>294</v>
      </c>
      <c r="J25" s="25">
        <v>561</v>
      </c>
      <c r="K25" s="25">
        <v>552</v>
      </c>
      <c r="L25" s="25">
        <v>557</v>
      </c>
      <c r="M25" s="25">
        <v>544</v>
      </c>
      <c r="N25" s="25">
        <v>532</v>
      </c>
      <c r="O25" s="33">
        <v>439</v>
      </c>
      <c r="P25" s="33">
        <f>SUM(D25:O25)</f>
        <v>5194</v>
      </c>
    </row>
    <row r="28" spans="2:16" ht="26.45" customHeight="1" thickBot="1" x14ac:dyDescent="0.3">
      <c r="B28" s="12" t="s">
        <v>155</v>
      </c>
      <c r="C28" s="5"/>
      <c r="D28" s="5"/>
      <c r="E28" s="5"/>
      <c r="F28" s="5"/>
      <c r="G28" s="5"/>
    </row>
    <row r="29" spans="2:16" ht="28.9" customHeight="1" x14ac:dyDescent="0.25">
      <c r="B29" s="68" t="s">
        <v>67</v>
      </c>
      <c r="C29" s="69"/>
      <c r="D29" s="15" t="s">
        <v>156</v>
      </c>
      <c r="E29" s="15" t="s">
        <v>157</v>
      </c>
      <c r="F29" s="15" t="s">
        <v>158</v>
      </c>
      <c r="G29" s="16" t="s">
        <v>159</v>
      </c>
    </row>
    <row r="30" spans="2:16" ht="27" customHeight="1" x14ac:dyDescent="0.25">
      <c r="B30" s="70" t="s">
        <v>96</v>
      </c>
      <c r="C30" s="71"/>
      <c r="D30" s="29">
        <f>(D23+E23+F23)/(D17+E17+F17+G17+H17+I17+J17+K17+L17+M17+N17+O17)</f>
        <v>0.29871428571428571</v>
      </c>
      <c r="E30" s="29">
        <f>(E23+F23+G23+D23+H23+I23)/(E17+F17+G17+H17+I17+J17+K17+L17+M17+N17+O17+D17)</f>
        <v>0.54971428571428571</v>
      </c>
      <c r="F30" s="29">
        <f>(F23+G23+H23+E23+I23+J23+D23+K23+L23)/(F17+G17+H17+I17+J17+K17+L17+M17+N17+O17+D17+E17)</f>
        <v>0.78285714285714281</v>
      </c>
      <c r="G30" s="32">
        <v>1</v>
      </c>
    </row>
    <row r="31" spans="2:16" ht="30.6" customHeight="1" x14ac:dyDescent="0.25">
      <c r="B31" s="101" t="s">
        <v>97</v>
      </c>
      <c r="C31" s="102"/>
      <c r="D31" s="24">
        <f t="shared" ref="D31:D32" si="0">(D24+E24+F24)/(D18+E18+F18+G18+H18+I18+J18+K18+L18+M18+N18+O18)</f>
        <v>0.31566666666666665</v>
      </c>
      <c r="E31" s="24">
        <f t="shared" ref="E31:E32" si="1">(E24+F24+G24+D24+H24+I24)/(E18+F18+G18+H18+I18+J18+K18+L18+M18+N18+O18+D18)</f>
        <v>0.63166666666666671</v>
      </c>
      <c r="F31" s="29">
        <v>1</v>
      </c>
      <c r="G31" s="32">
        <v>1</v>
      </c>
    </row>
    <row r="32" spans="2:16" ht="31.15" customHeight="1" thickBot="1" x14ac:dyDescent="0.3">
      <c r="B32" s="72" t="s">
        <v>98</v>
      </c>
      <c r="C32" s="73"/>
      <c r="D32" s="34">
        <f t="shared" si="0"/>
        <v>0.44285714285714284</v>
      </c>
      <c r="E32" s="34">
        <f t="shared" si="1"/>
        <v>0.79722222222222228</v>
      </c>
      <c r="F32" s="34">
        <v>1</v>
      </c>
      <c r="G32" s="35">
        <v>1</v>
      </c>
    </row>
  </sheetData>
  <mergeCells count="32">
    <mergeCell ref="B22:C22"/>
    <mergeCell ref="B23:C23"/>
    <mergeCell ref="B24:C24"/>
    <mergeCell ref="B25:C25"/>
    <mergeCell ref="B1:O1"/>
    <mergeCell ref="B2:O2"/>
    <mergeCell ref="B3:O3"/>
    <mergeCell ref="C4:O4"/>
    <mergeCell ref="C6:O6"/>
    <mergeCell ref="C7:F7"/>
    <mergeCell ref="G7:K7"/>
    <mergeCell ref="L7:O7"/>
    <mergeCell ref="C5:O5"/>
    <mergeCell ref="C10:O10"/>
    <mergeCell ref="C11:O11"/>
    <mergeCell ref="C12:O12"/>
    <mergeCell ref="B29:C29"/>
    <mergeCell ref="B30:C30"/>
    <mergeCell ref="B31:C31"/>
    <mergeCell ref="B32:C32"/>
    <mergeCell ref="C8:O8"/>
    <mergeCell ref="C9:F9"/>
    <mergeCell ref="G9:K9"/>
    <mergeCell ref="L9:O9"/>
    <mergeCell ref="B19:C19"/>
    <mergeCell ref="D13:F13"/>
    <mergeCell ref="G13:I13"/>
    <mergeCell ref="J13:L13"/>
    <mergeCell ref="M13:O13"/>
    <mergeCell ref="B16:C16"/>
    <mergeCell ref="B17:C17"/>
    <mergeCell ref="B18:C18"/>
  </mergeCells>
  <pageMargins left="0.51181102362204722" right="0.11811023622047245" top="0.47244094488188981" bottom="0.47244094488188981" header="0.31496062992125984" footer="0.31496062992125984"/>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PROYECTOS</vt:lpstr>
      <vt:lpstr>parq. bolsillo</vt:lpstr>
      <vt:lpstr>Fuentes</vt:lpstr>
      <vt:lpstr>obras comp</vt:lpstr>
      <vt:lpstr>alumbrado</vt:lpstr>
      <vt:lpstr>conservación</vt:lpstr>
      <vt:lpstr>MU CH</vt:lpstr>
      <vt:lpstr>RAMVIP</vt:lpstr>
      <vt:lpstr>Panteones</vt:lpstr>
      <vt:lpstr>Imagen pant</vt:lpstr>
      <vt:lpstr>op. esp. pant</vt:lpstr>
      <vt:lpstr>Rastro</vt:lpstr>
      <vt:lpstr>pavimentos</vt:lpstr>
    </vt:vector>
  </TitlesOfParts>
  <Company>MUNICIPIO DE GDL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eramirezo</dc:creator>
  <cp:lastModifiedBy>Cano Maldonado Jair Benjamin</cp:lastModifiedBy>
  <cp:lastPrinted>2016-02-17T17:16:44Z</cp:lastPrinted>
  <dcterms:created xsi:type="dcterms:W3CDTF">2013-12-18T19:14:34Z</dcterms:created>
  <dcterms:modified xsi:type="dcterms:W3CDTF">2016-02-17T17:16:55Z</dcterms:modified>
</cp:coreProperties>
</file>